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BD1" lockStructure="1"/>
  <bookViews>
    <workbookView xWindow="360" yWindow="15" windowWidth="11340" windowHeight="6540" activeTab="2"/>
  </bookViews>
  <sheets>
    <sheet name="Sem I" sheetId="3" r:id="rId1"/>
    <sheet name="Sem II" sheetId="4" r:id="rId2"/>
    <sheet name="Gen" sheetId="5" r:id="rId3"/>
  </sheets>
  <calcPr calcId="145621"/>
</workbook>
</file>

<file path=xl/calcChain.xml><?xml version="1.0" encoding="utf-8"?>
<calcChain xmlns="http://schemas.openxmlformats.org/spreadsheetml/2006/main">
  <c r="X20" i="5" l="1"/>
  <c r="Y20" i="5"/>
  <c r="X26" i="5"/>
  <c r="Y26" i="5"/>
  <c r="X25" i="5"/>
  <c r="Y25" i="5"/>
  <c r="X6" i="5"/>
  <c r="Y6" i="5"/>
  <c r="Z6" i="5" s="1"/>
  <c r="X7" i="5"/>
  <c r="Y7" i="5"/>
  <c r="X29" i="5"/>
  <c r="Y29" i="5"/>
  <c r="X8" i="5"/>
  <c r="Y8" i="5"/>
  <c r="X9" i="5"/>
  <c r="Y9" i="5"/>
  <c r="Z9" i="5" s="1"/>
  <c r="X34" i="5"/>
  <c r="Y34" i="5"/>
  <c r="X11" i="5"/>
  <c r="Y11" i="5"/>
  <c r="Z11" i="5" s="1"/>
  <c r="X27" i="5"/>
  <c r="Y27" i="5"/>
  <c r="X33" i="5"/>
  <c r="Y33" i="5"/>
  <c r="X22" i="5"/>
  <c r="Y22" i="5"/>
  <c r="X23" i="5"/>
  <c r="Y23" i="5"/>
  <c r="Z23" i="5" s="1"/>
  <c r="X19" i="5"/>
  <c r="Y19" i="5"/>
  <c r="X10" i="5"/>
  <c r="Y10" i="5"/>
  <c r="Z10" i="5" s="1"/>
  <c r="X14" i="5"/>
  <c r="Y14" i="5"/>
  <c r="X31" i="5"/>
  <c r="Y31" i="5"/>
  <c r="X16" i="5"/>
  <c r="Y16" i="5"/>
  <c r="Z16" i="5" s="1"/>
  <c r="X28" i="5"/>
  <c r="Y28" i="5"/>
  <c r="X18" i="5"/>
  <c r="Y18" i="5"/>
  <c r="Z18" i="5" s="1"/>
  <c r="X15" i="5"/>
  <c r="Y15" i="5"/>
  <c r="X35" i="5"/>
  <c r="Y35" i="5"/>
  <c r="Z35" i="5" s="1"/>
  <c r="X32" i="5"/>
  <c r="Y32" i="5"/>
  <c r="X17" i="5"/>
  <c r="Y17" i="5"/>
  <c r="Z17" i="5" s="1"/>
  <c r="X24" i="5"/>
  <c r="Y24" i="5"/>
  <c r="X21" i="5"/>
  <c r="Y21" i="5"/>
  <c r="X30" i="5"/>
  <c r="Y30" i="5"/>
  <c r="X12" i="5"/>
  <c r="Y12" i="5"/>
  <c r="Z12" i="5" s="1"/>
  <c r="C7" i="5"/>
  <c r="AA7" i="5" s="1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C29" i="5"/>
  <c r="AA29" i="5" s="1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C8" i="5"/>
  <c r="AA8" i="5" s="1"/>
  <c r="D8" i="5"/>
  <c r="W8" i="5" s="1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C9" i="5"/>
  <c r="AA9" i="5" s="1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C34" i="5"/>
  <c r="AA34" i="5" s="1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C11" i="5"/>
  <c r="AA11" i="5" s="1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C27" i="5"/>
  <c r="AA27" i="5" s="1"/>
  <c r="D27" i="5"/>
  <c r="W27" i="5" s="1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C33" i="5"/>
  <c r="AA33" i="5" s="1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C22" i="5"/>
  <c r="AA22" i="5" s="1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C23" i="5"/>
  <c r="AA23" i="5" s="1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C19" i="5"/>
  <c r="AA19" i="5" s="1"/>
  <c r="D19" i="5"/>
  <c r="W19" i="5" s="1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C10" i="5"/>
  <c r="AA10" i="5" s="1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C14" i="5"/>
  <c r="AA14" i="5" s="1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C31" i="5"/>
  <c r="AA31" i="5" s="1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C16" i="5"/>
  <c r="AA16" i="5" s="1"/>
  <c r="D16" i="5"/>
  <c r="W16" i="5" s="1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C28" i="5"/>
  <c r="AA28" i="5" s="1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C18" i="5"/>
  <c r="AA18" i="5" s="1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C15" i="5"/>
  <c r="AA15" i="5" s="1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C35" i="5"/>
  <c r="AA35" i="5" s="1"/>
  <c r="D35" i="5"/>
  <c r="W35" i="5" s="1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C32" i="5"/>
  <c r="AA32" i="5" s="1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C17" i="5"/>
  <c r="AA17" i="5" s="1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C24" i="5"/>
  <c r="AA24" i="5" s="1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C21" i="5"/>
  <c r="AA21" i="5" s="1"/>
  <c r="D21" i="5"/>
  <c r="W21" i="5" s="1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C30" i="5"/>
  <c r="AA30" i="5" s="1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C37" i="4"/>
  <c r="C38" i="4"/>
  <c r="C39" i="4"/>
  <c r="A38" i="5"/>
  <c r="B38" i="5"/>
  <c r="C38" i="5"/>
  <c r="D38" i="5"/>
  <c r="A39" i="5"/>
  <c r="B39" i="5"/>
  <c r="C39" i="5"/>
  <c r="D39" i="5"/>
  <c r="A40" i="5"/>
  <c r="B40" i="5"/>
  <c r="C40" i="5"/>
  <c r="D40" i="5"/>
  <c r="A41" i="5"/>
  <c r="B41" i="5"/>
  <c r="C41" i="5"/>
  <c r="D41" i="5"/>
  <c r="A42" i="5"/>
  <c r="B42" i="5"/>
  <c r="C42" i="5"/>
  <c r="D42" i="5"/>
  <c r="A43" i="5"/>
  <c r="B43" i="5"/>
  <c r="C43" i="5"/>
  <c r="D43" i="5"/>
  <c r="A44" i="5"/>
  <c r="B44" i="5"/>
  <c r="A45" i="5"/>
  <c r="B45" i="5"/>
  <c r="A46" i="5"/>
  <c r="B46" i="5"/>
  <c r="A47" i="5"/>
  <c r="B47" i="5"/>
  <c r="B37" i="5"/>
  <c r="C37" i="5"/>
  <c r="D37" i="5"/>
  <c r="A37" i="5"/>
  <c r="D38" i="4"/>
  <c r="D39" i="4"/>
  <c r="C40" i="4"/>
  <c r="D40" i="4"/>
  <c r="C41" i="4"/>
  <c r="D41" i="4"/>
  <c r="C42" i="4"/>
  <c r="D42" i="4"/>
  <c r="C43" i="4"/>
  <c r="D43" i="4"/>
  <c r="D37" i="4"/>
  <c r="A38" i="4"/>
  <c r="B38" i="4"/>
  <c r="A39" i="4"/>
  <c r="B39" i="4"/>
  <c r="A40" i="4"/>
  <c r="B40" i="4"/>
  <c r="A41" i="4"/>
  <c r="B41" i="4"/>
  <c r="A42" i="4"/>
  <c r="B42" i="4"/>
  <c r="A43" i="4"/>
  <c r="B43" i="4"/>
  <c r="A44" i="4"/>
  <c r="B44" i="4"/>
  <c r="A45" i="4"/>
  <c r="B45" i="4"/>
  <c r="A46" i="4"/>
  <c r="B46" i="4"/>
  <c r="A47" i="4"/>
  <c r="B47" i="4"/>
  <c r="B37" i="4"/>
  <c r="A37" i="4"/>
  <c r="Z26" i="5"/>
  <c r="Z29" i="5"/>
  <c r="Z34" i="5"/>
  <c r="Z33" i="5"/>
  <c r="Z14" i="5"/>
  <c r="Z28" i="5"/>
  <c r="Z15" i="5"/>
  <c r="Z32" i="5"/>
  <c r="Z21" i="5"/>
  <c r="B7" i="5"/>
  <c r="B29" i="5"/>
  <c r="B8" i="5"/>
  <c r="B9" i="5"/>
  <c r="B34" i="5"/>
  <c r="B11" i="5"/>
  <c r="B27" i="5"/>
  <c r="B33" i="5"/>
  <c r="B22" i="5"/>
  <c r="B23" i="5"/>
  <c r="B19" i="5"/>
  <c r="B10" i="5"/>
  <c r="B14" i="5"/>
  <c r="B31" i="5"/>
  <c r="B16" i="5"/>
  <c r="B28" i="5"/>
  <c r="B18" i="5"/>
  <c r="B15" i="5"/>
  <c r="B35" i="5"/>
  <c r="B32" i="5"/>
  <c r="B17" i="5"/>
  <c r="B24" i="5"/>
  <c r="B21" i="5"/>
  <c r="B30" i="5"/>
  <c r="B12" i="5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6" i="4"/>
  <c r="Z12" i="4"/>
  <c r="AA12" i="4"/>
  <c r="W12" i="4"/>
  <c r="AA11" i="3"/>
  <c r="Z11" i="3"/>
  <c r="W11" i="3"/>
  <c r="W33" i="3"/>
  <c r="Y38" i="3"/>
  <c r="X38" i="3"/>
  <c r="B13" i="5"/>
  <c r="B20" i="5"/>
  <c r="B26" i="5"/>
  <c r="B25" i="5"/>
  <c r="B6" i="5"/>
  <c r="W35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1" i="4"/>
  <c r="W10" i="4"/>
  <c r="W9" i="4"/>
  <c r="W8" i="4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W20" i="5" s="1"/>
  <c r="C20" i="5"/>
  <c r="AA20" i="5" s="1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AA26" i="5" s="1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AA25" i="5" s="1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AA6" i="5" s="1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F3" i="5"/>
  <c r="Z6" i="4"/>
  <c r="Z7" i="4"/>
  <c r="Z8" i="4"/>
  <c r="Z9" i="4"/>
  <c r="Z10" i="4"/>
  <c r="Z11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F3" i="4"/>
  <c r="AA35" i="3"/>
  <c r="AA40" i="3" s="1"/>
  <c r="Z35" i="3"/>
  <c r="W35" i="3"/>
  <c r="AA34" i="3"/>
  <c r="Z34" i="3"/>
  <c r="W34" i="3"/>
  <c r="AA33" i="3"/>
  <c r="AA41" i="3" s="1"/>
  <c r="Z33" i="3"/>
  <c r="W7" i="4"/>
  <c r="W6" i="4"/>
  <c r="AA31" i="4"/>
  <c r="AA32" i="4"/>
  <c r="AA33" i="4"/>
  <c r="AA15" i="4"/>
  <c r="AA19" i="4"/>
  <c r="AA14" i="4"/>
  <c r="AA23" i="4"/>
  <c r="AA24" i="4"/>
  <c r="AA13" i="4"/>
  <c r="AA28" i="4"/>
  <c r="AA21" i="4"/>
  <c r="AA17" i="4"/>
  <c r="AA11" i="4"/>
  <c r="AA10" i="4"/>
  <c r="AA9" i="4"/>
  <c r="AA8" i="4"/>
  <c r="AA7" i="4"/>
  <c r="AA18" i="4"/>
  <c r="AA27" i="4"/>
  <c r="AA22" i="4"/>
  <c r="AA29" i="4"/>
  <c r="AA26" i="4"/>
  <c r="AA6" i="4"/>
  <c r="AA34" i="4"/>
  <c r="AA25" i="4"/>
  <c r="AA35" i="4"/>
  <c r="AA16" i="4"/>
  <c r="AA20" i="4"/>
  <c r="AA30" i="4"/>
  <c r="Y38" i="4"/>
  <c r="X38" i="4"/>
  <c r="AA12" i="3"/>
  <c r="Z12" i="3"/>
  <c r="W12" i="3"/>
  <c r="Y13" i="5"/>
  <c r="X13" i="5"/>
  <c r="C13" i="5"/>
  <c r="W6" i="3"/>
  <c r="W32" i="3"/>
  <c r="W31" i="3"/>
  <c r="W30" i="3"/>
  <c r="W29" i="3"/>
  <c r="W28" i="3"/>
  <c r="W27" i="3"/>
  <c r="W26" i="3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0" i="3"/>
  <c r="W9" i="3"/>
  <c r="W8" i="3"/>
  <c r="V41" i="3" s="1"/>
  <c r="V40" i="3" s="1"/>
  <c r="V39" i="3" s="1"/>
  <c r="W7" i="3"/>
  <c r="Z7" i="3"/>
  <c r="Z38" i="3" s="1"/>
  <c r="AA7" i="3"/>
  <c r="Z8" i="3"/>
  <c r="AA8" i="3"/>
  <c r="Z9" i="3"/>
  <c r="AA9" i="3"/>
  <c r="Z10" i="3"/>
  <c r="AA10" i="3"/>
  <c r="Z13" i="3"/>
  <c r="AA13" i="3"/>
  <c r="Z14" i="3"/>
  <c r="AA14" i="3"/>
  <c r="Z15" i="3"/>
  <c r="AA15" i="3"/>
  <c r="Z16" i="3"/>
  <c r="AA16" i="3"/>
  <c r="Z17" i="3"/>
  <c r="AA17" i="3"/>
  <c r="Z18" i="3"/>
  <c r="AA18" i="3"/>
  <c r="Z19" i="3"/>
  <c r="AA19" i="3"/>
  <c r="Z20" i="3"/>
  <c r="AA20" i="3"/>
  <c r="Z21" i="3"/>
  <c r="AA21" i="3"/>
  <c r="Z22" i="3"/>
  <c r="AA22" i="3"/>
  <c r="Z23" i="3"/>
  <c r="AA23" i="3"/>
  <c r="Z24" i="3"/>
  <c r="AA24" i="3"/>
  <c r="Z25" i="3"/>
  <c r="AA25" i="3"/>
  <c r="Z26" i="3"/>
  <c r="AA26" i="3"/>
  <c r="Z27" i="3"/>
  <c r="AA27" i="3"/>
  <c r="Z28" i="3"/>
  <c r="AA28" i="3"/>
  <c r="Z29" i="3"/>
  <c r="AA29" i="3"/>
  <c r="Z30" i="3"/>
  <c r="AA30" i="3"/>
  <c r="Z31" i="3"/>
  <c r="AA31" i="3"/>
  <c r="Z32" i="3"/>
  <c r="AA32" i="3"/>
  <c r="AA6" i="3"/>
  <c r="Z6" i="3"/>
  <c r="AA44" i="3"/>
  <c r="AA43" i="3"/>
  <c r="W45" i="3"/>
  <c r="AA12" i="5" l="1"/>
  <c r="W24" i="5"/>
  <c r="W30" i="5"/>
  <c r="W32" i="5"/>
  <c r="W28" i="5"/>
  <c r="W10" i="5"/>
  <c r="W33" i="5"/>
  <c r="W9" i="5"/>
  <c r="W15" i="5"/>
  <c r="W31" i="5"/>
  <c r="W23" i="5"/>
  <c r="W11" i="5"/>
  <c r="W29" i="5"/>
  <c r="AA42" i="3"/>
  <c r="Z30" i="5"/>
  <c r="Z24" i="5"/>
  <c r="Z31" i="5"/>
  <c r="Z19" i="5"/>
  <c r="Z22" i="5"/>
  <c r="Y38" i="5"/>
  <c r="Z27" i="5"/>
  <c r="Z8" i="5"/>
  <c r="Z7" i="5"/>
  <c r="Z38" i="4"/>
  <c r="Z25" i="5"/>
  <c r="W25" i="5"/>
  <c r="W26" i="5"/>
  <c r="Z20" i="5"/>
  <c r="Z13" i="5"/>
  <c r="AA13" i="5"/>
  <c r="W46" i="4"/>
  <c r="AA42" i="4"/>
  <c r="V44" i="4"/>
  <c r="V43" i="4" s="1"/>
  <c r="V42" i="4" s="1"/>
  <c r="AA43" i="4"/>
  <c r="AA41" i="4"/>
  <c r="W13" i="5"/>
  <c r="X38" i="5"/>
  <c r="W6" i="5"/>
  <c r="AA44" i="4"/>
  <c r="AA40" i="4"/>
  <c r="Z38" i="5" l="1"/>
  <c r="V42" i="5"/>
  <c r="V41" i="5" s="1"/>
  <c r="V40" i="5" s="1"/>
  <c r="AA44" i="5"/>
  <c r="AA40" i="5"/>
  <c r="AA42" i="5"/>
  <c r="W46" i="5"/>
  <c r="AA43" i="5"/>
  <c r="AA41" i="5"/>
</calcChain>
</file>

<file path=xl/sharedStrings.xml><?xml version="1.0" encoding="utf-8"?>
<sst xmlns="http://schemas.openxmlformats.org/spreadsheetml/2006/main" count="195" uniqueCount="95">
  <si>
    <t>Colegiul Naţional "Andrei Şaguna", Braşov</t>
  </si>
  <si>
    <t>Nr.</t>
  </si>
  <si>
    <t>Prenume, NUME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</si>
  <si>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</si>
  <si>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</si>
  <si>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</si>
  <si>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</si>
  <si>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</si>
  <si>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</si>
  <si>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</si>
  <si>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</si>
  <si>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</si>
  <si>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</si>
  <si>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</si>
  <si>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</si>
  <si>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</si>
  <si>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</si>
  <si>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</si>
  <si>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</si>
  <si>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</si>
  <si>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Purtare</t>
  </si>
  <si>
    <t>MedieGen</t>
  </si>
  <si>
    <t>AbsTotal</t>
  </si>
  <si>
    <t>AbsM</t>
  </si>
  <si>
    <t>AbsN</t>
  </si>
  <si>
    <t>Nr. Corig</t>
  </si>
  <si>
    <t>Română</t>
  </si>
  <si>
    <t>Motiv.</t>
  </si>
  <si>
    <t>Religie</t>
  </si>
  <si>
    <t>Total abs.:</t>
  </si>
  <si>
    <t>Matematică</t>
  </si>
  <si>
    <t>Medii  intre 5 ,00 si 6,99:</t>
  </si>
  <si>
    <t xml:space="preserve"> corigenti la 1 materie:</t>
  </si>
  <si>
    <t>Fizică</t>
  </si>
  <si>
    <t>Medii  intre 7 ,00 si 8,99:</t>
  </si>
  <si>
    <t xml:space="preserve"> corigenti la 2 materii:</t>
  </si>
  <si>
    <t>Medii  intre 9 ,00 si 10,00:</t>
  </si>
  <si>
    <t xml:space="preserve"> corigenti la 3 materii:</t>
  </si>
  <si>
    <t>Biologie</t>
  </si>
  <si>
    <t xml:space="preserve"> corigenti la 4 materii:</t>
  </si>
  <si>
    <t>Istorie</t>
  </si>
  <si>
    <t xml:space="preserve"> corigenti la &gt;4 materii:</t>
  </si>
  <si>
    <t>Geografie</t>
  </si>
  <si>
    <t>Media generală a clasei:</t>
  </si>
  <si>
    <t>M18</t>
  </si>
  <si>
    <t>M19</t>
  </si>
  <si>
    <t>Educaţie fizică</t>
  </si>
  <si>
    <t>Semestrul I</t>
  </si>
  <si>
    <t>Clasa a</t>
  </si>
  <si>
    <t>Nemotiv.</t>
  </si>
  <si>
    <t>Semestrul al II-lea</t>
  </si>
  <si>
    <t>Medii generale</t>
  </si>
  <si>
    <t>TIC</t>
  </si>
  <si>
    <t>Chimie</t>
  </si>
  <si>
    <t>Latină</t>
  </si>
  <si>
    <t>Engleză</t>
  </si>
  <si>
    <t>Franceză/Germană</t>
  </si>
  <si>
    <t>Educaţie muzicală</t>
  </si>
  <si>
    <t>Educaţie plastică</t>
  </si>
  <si>
    <t>Denisa ANGHEL</t>
  </si>
  <si>
    <t>Ileana ANTON</t>
  </si>
  <si>
    <t>Alexandru BERBECARIU</t>
  </si>
  <si>
    <t>Sabina BUJOREANU</t>
  </si>
  <si>
    <t>Iulia BUZEA</t>
  </si>
  <si>
    <t>Aylin ÇIL</t>
  </si>
  <si>
    <t>Oana COMŞA-FULGA</t>
  </si>
  <si>
    <t>Ştefan CRISTINOIU</t>
  </si>
  <si>
    <t>Oana DIACONESCU</t>
  </si>
  <si>
    <t>Natalia DRĂGUŢU</t>
  </si>
  <si>
    <t>Alexandra DUMITRU</t>
  </si>
  <si>
    <t>Andreea EFTIMIE</t>
  </si>
  <si>
    <t>Andreea GRIGOROIU</t>
  </si>
  <si>
    <t>Alice IOANA</t>
  </si>
  <si>
    <t>Vlad LUPU</t>
  </si>
  <si>
    <t>Bianca MORARU</t>
  </si>
  <si>
    <t>Bianca NEGREA</t>
  </si>
  <si>
    <t>Delia OCHI</t>
  </si>
  <si>
    <t>Andreea OLTEANU</t>
  </si>
  <si>
    <t>Victor PANŢURU</t>
  </si>
  <si>
    <t>Rareş PĂTRAŞCU</t>
  </si>
  <si>
    <t>Oana PORUMB</t>
  </si>
  <si>
    <t>Jasmine POTCOAVĂ</t>
  </si>
  <si>
    <t>Andreea RADU</t>
  </si>
  <si>
    <t>Theodora SBÂRNĂ</t>
  </si>
  <si>
    <t>Rareş STAN</t>
  </si>
  <si>
    <t>Maria TIMOFTE</t>
  </si>
  <si>
    <t>Ioana TODORAN</t>
  </si>
  <si>
    <t>Natanael TOMA</t>
  </si>
  <si>
    <t>An Şcolar 2016 - 2017</t>
  </si>
  <si>
    <t>X - a F</t>
  </si>
  <si>
    <t>Maria CHIRIBEŞ</t>
  </si>
  <si>
    <t>St. Sociale - Psihologie</t>
  </si>
  <si>
    <t>Educaţie antreprenorianlă</t>
  </si>
  <si>
    <t>Istoria Marii Britanii şi SUA</t>
  </si>
  <si>
    <t>CLASAMENT MEDII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</si>
</sst>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  <charset val="238"/>
    </font>
    <font>
      <b/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u/>
      <sz val="16"/>
      <name val="Times New Roman CE"/>
      <family val="1"/>
      <charset val="238"/>
    </font>
    <font>
      <u/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6"/>
      <name val="Times New Roman CE"/>
      <charset val="238"/>
    </font>
    <font>
      <b/>
      <sz val="12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b/>
      <i/>
      <sz val="10"/>
      <name val="Times New Roman CE"/>
      <charset val="238"/>
    </font>
    <font>
      <b/>
      <sz val="14"/>
      <name val="Times New Roman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7" fillId="0" borderId="0" xfId="0" applyFont="1" applyAlignment="1" applyProtection="1">
      <alignment horizontal="left"/>
      <protection locked="0"/>
    </xf>
    <xf numFmtId="2" fontId="2" fillId="2" borderId="1" xfId="0" applyNumberFormat="1" applyFont="1" applyFill="1" applyBorder="1" applyProtection="1">
      <protection locked="0"/>
    </xf>
    <xf numFmtId="2" fontId="2" fillId="0" borderId="1" xfId="0" applyNumberFormat="1" applyFont="1" applyFill="1" applyBorder="1" applyProtection="1">
      <protection locked="0"/>
    </xf>
    <xf numFmtId="2" fontId="2" fillId="2" borderId="2" xfId="0" applyNumberFormat="1" applyFont="1" applyFill="1" applyBorder="1" applyProtection="1">
      <protection locked="0"/>
    </xf>
    <xf numFmtId="2" fontId="2" fillId="3" borderId="3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2" fontId="2" fillId="0" borderId="3" xfId="0" applyNumberFormat="1" applyFont="1" applyFill="1" applyBorder="1" applyProtection="1">
      <protection locked="0"/>
    </xf>
    <xf numFmtId="0" fontId="2" fillId="0" borderId="0" xfId="0" applyFont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0" borderId="4" xfId="0" applyNumberFormat="1" applyFont="1" applyFill="1" applyBorder="1" applyProtection="1">
      <protection locked="0"/>
    </xf>
    <xf numFmtId="2" fontId="2" fillId="0" borderId="5" xfId="0" applyNumberFormat="1" applyFont="1" applyFill="1" applyBorder="1" applyProtection="1"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4" borderId="6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</xf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Alignment="1" applyProtection="1">
      <alignment horizontal="centerContinuous"/>
    </xf>
    <xf numFmtId="0" fontId="7" fillId="0" borderId="0" xfId="0" applyFont="1" applyAlignment="1" applyProtection="1">
      <alignment horizontal="left"/>
    </xf>
    <xf numFmtId="0" fontId="1" fillId="2" borderId="7" xfId="0" applyFont="1" applyFill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10" xfId="0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1" fillId="2" borderId="11" xfId="0" applyFont="1" applyFill="1" applyBorder="1" applyAlignment="1" applyProtection="1">
      <alignment horizontal="center"/>
    </xf>
    <xf numFmtId="0" fontId="1" fillId="5" borderId="12" xfId="0" applyFont="1" applyFill="1" applyBorder="1" applyAlignment="1" applyProtection="1">
      <alignment horizontal="center"/>
    </xf>
    <xf numFmtId="0" fontId="1" fillId="2" borderId="13" xfId="0" applyFont="1" applyFill="1" applyBorder="1" applyAlignment="1" applyProtection="1">
      <alignment horizontal="center"/>
    </xf>
    <xf numFmtId="0" fontId="1" fillId="4" borderId="13" xfId="0" applyFont="1" applyFill="1" applyBorder="1" applyAlignment="1" applyProtection="1">
      <alignment horizontal="center"/>
    </xf>
    <xf numFmtId="0" fontId="1" fillId="6" borderId="13" xfId="0" applyFont="1" applyFill="1" applyBorder="1" applyAlignment="1" applyProtection="1">
      <alignment horizontal="center"/>
    </xf>
    <xf numFmtId="0" fontId="1" fillId="7" borderId="14" xfId="0" applyFont="1" applyFill="1" applyBorder="1" applyAlignment="1" applyProtection="1">
      <alignment horizontal="center"/>
    </xf>
    <xf numFmtId="0" fontId="2" fillId="2" borderId="15" xfId="0" applyFont="1" applyFill="1" applyBorder="1" applyProtection="1"/>
    <xf numFmtId="0" fontId="2" fillId="0" borderId="12" xfId="0" applyFont="1" applyBorder="1" applyAlignment="1" applyProtection="1">
      <alignment horizontal="left"/>
    </xf>
    <xf numFmtId="2" fontId="2" fillId="2" borderId="1" xfId="0" applyNumberFormat="1" applyFont="1" applyFill="1" applyBorder="1" applyProtection="1"/>
    <xf numFmtId="2" fontId="2" fillId="0" borderId="16" xfId="0" applyNumberFormat="1" applyFont="1" applyFill="1" applyBorder="1" applyProtection="1"/>
    <xf numFmtId="2" fontId="2" fillId="2" borderId="16" xfId="0" applyNumberFormat="1" applyFont="1" applyFill="1" applyBorder="1" applyProtection="1"/>
    <xf numFmtId="2" fontId="2" fillId="0" borderId="4" xfId="0" applyNumberFormat="1" applyFont="1" applyFill="1" applyBorder="1" applyProtection="1"/>
    <xf numFmtId="2" fontId="2" fillId="5" borderId="17" xfId="0" applyNumberFormat="1" applyFont="1" applyFill="1" applyBorder="1" applyProtection="1"/>
    <xf numFmtId="0" fontId="2" fillId="2" borderId="2" xfId="0" applyFont="1" applyFill="1" applyBorder="1" applyAlignment="1" applyProtection="1">
      <alignment horizontal="center"/>
    </xf>
    <xf numFmtId="0" fontId="2" fillId="4" borderId="3" xfId="0" applyFont="1" applyFill="1" applyBorder="1" applyAlignment="1" applyProtection="1">
      <alignment horizontal="center"/>
    </xf>
    <xf numFmtId="0" fontId="2" fillId="6" borderId="3" xfId="0" applyFont="1" applyFill="1" applyBorder="1" applyAlignment="1" applyProtection="1">
      <alignment horizontal="center"/>
    </xf>
    <xf numFmtId="2" fontId="2" fillId="7" borderId="18" xfId="0" applyNumberFormat="1" applyFont="1" applyFill="1" applyBorder="1" applyProtection="1"/>
    <xf numFmtId="0" fontId="2" fillId="2" borderId="19" xfId="0" applyFont="1" applyFill="1" applyBorder="1" applyProtection="1"/>
    <xf numFmtId="0" fontId="2" fillId="0" borderId="17" xfId="0" applyFont="1" applyBorder="1" applyAlignment="1" applyProtection="1">
      <alignment horizontal="left"/>
    </xf>
    <xf numFmtId="2" fontId="2" fillId="2" borderId="2" xfId="0" applyNumberFormat="1" applyFont="1" applyFill="1" applyBorder="1" applyProtection="1"/>
    <xf numFmtId="2" fontId="2" fillId="0" borderId="3" xfId="0" applyNumberFormat="1" applyFont="1" applyFill="1" applyBorder="1" applyProtection="1"/>
    <xf numFmtId="2" fontId="2" fillId="2" borderId="3" xfId="0" applyNumberFormat="1" applyFont="1" applyFill="1" applyBorder="1" applyProtection="1"/>
    <xf numFmtId="2" fontId="2" fillId="0" borderId="5" xfId="0" applyNumberFormat="1" applyFont="1" applyFill="1" applyBorder="1" applyProtection="1"/>
    <xf numFmtId="0" fontId="2" fillId="0" borderId="0" xfId="0" applyFont="1" applyFill="1" applyBorder="1" applyProtection="1"/>
    <xf numFmtId="2" fontId="2" fillId="0" borderId="0" xfId="0" applyNumberFormat="1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Protection="1"/>
    <xf numFmtId="0" fontId="1" fillId="0" borderId="3" xfId="0" applyFont="1" applyBorder="1" applyProtection="1"/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right"/>
    </xf>
    <xf numFmtId="164" fontId="2" fillId="0" borderId="0" xfId="0" applyNumberFormat="1" applyFont="1" applyAlignment="1" applyProtection="1">
      <alignment horizontal="left"/>
    </xf>
    <xf numFmtId="0" fontId="6" fillId="0" borderId="0" xfId="0" applyFont="1" applyAlignment="1" applyProtection="1">
      <alignment vertical="top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right"/>
    </xf>
    <xf numFmtId="2" fontId="5" fillId="0" borderId="0" xfId="0" applyNumberFormat="1" applyFont="1" applyAlignment="1" applyProtection="1">
      <alignment horizontal="left"/>
    </xf>
    <xf numFmtId="0" fontId="1" fillId="3" borderId="11" xfId="0" applyFont="1" applyFill="1" applyBorder="1" applyAlignment="1" applyProtection="1">
      <alignment horizontal="center"/>
    </xf>
    <xf numFmtId="0" fontId="1" fillId="5" borderId="20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/>
    </xf>
    <xf numFmtId="0" fontId="1" fillId="4" borderId="10" xfId="0" applyFont="1" applyFill="1" applyBorder="1" applyAlignment="1" applyProtection="1">
      <alignment horizontal="center"/>
    </xf>
    <xf numFmtId="0" fontId="1" fillId="6" borderId="22" xfId="0" applyFont="1" applyFill="1" applyBorder="1" applyAlignment="1" applyProtection="1">
      <alignment horizontal="center"/>
    </xf>
    <xf numFmtId="0" fontId="1" fillId="7" borderId="13" xfId="0" applyFont="1" applyFill="1" applyBorder="1" applyAlignment="1" applyProtection="1">
      <alignment horizontal="center"/>
    </xf>
    <xf numFmtId="2" fontId="2" fillId="5" borderId="23" xfId="0" applyNumberFormat="1" applyFont="1" applyFill="1" applyBorder="1" applyProtection="1"/>
    <xf numFmtId="0" fontId="2" fillId="6" borderId="24" xfId="0" applyFont="1" applyFill="1" applyBorder="1" applyAlignment="1" applyProtection="1">
      <alignment horizontal="center"/>
    </xf>
    <xf numFmtId="2" fontId="2" fillId="7" borderId="25" xfId="0" applyNumberFormat="1" applyFont="1" applyFill="1" applyBorder="1" applyProtection="1"/>
    <xf numFmtId="0" fontId="1" fillId="3" borderId="26" xfId="0" applyFont="1" applyFill="1" applyBorder="1" applyAlignment="1" applyProtection="1">
      <alignment horizontal="center"/>
    </xf>
    <xf numFmtId="0" fontId="1" fillId="5" borderId="27" xfId="0" applyFont="1" applyFill="1" applyBorder="1" applyAlignment="1" applyProtection="1">
      <alignment horizontal="center"/>
    </xf>
    <xf numFmtId="2" fontId="2" fillId="7" borderId="28" xfId="0" applyNumberFormat="1" applyFont="1" applyFill="1" applyBorder="1" applyProtection="1"/>
    <xf numFmtId="2" fontId="2" fillId="7" borderId="23" xfId="0" applyNumberFormat="1" applyFont="1" applyFill="1" applyBorder="1" applyProtection="1"/>
    <xf numFmtId="0" fontId="2" fillId="0" borderId="0" xfId="0" applyFont="1" applyFill="1" applyBorder="1" applyProtection="1">
      <protection locked="0"/>
    </xf>
    <xf numFmtId="0" fontId="9" fillId="0" borderId="0" xfId="0" applyFont="1" applyProtection="1"/>
    <xf numFmtId="0" fontId="10" fillId="0" borderId="0" xfId="0" applyFont="1" applyProtection="1"/>
    <xf numFmtId="0" fontId="11" fillId="0" borderId="3" xfId="0" applyFont="1" applyBorder="1" applyProtection="1"/>
    <xf numFmtId="0" fontId="12" fillId="0" borderId="0" xfId="0" applyFont="1" applyAlignment="1" applyProtection="1">
      <alignment horizontal="left"/>
    </xf>
    <xf numFmtId="0" fontId="2" fillId="0" borderId="12" xfId="0" applyNumberFormat="1" applyFont="1" applyBorder="1" applyProtection="1"/>
    <xf numFmtId="0" fontId="2" fillId="2" borderId="29" xfId="0" applyFont="1" applyFill="1" applyBorder="1" applyProtection="1"/>
    <xf numFmtId="0" fontId="2" fillId="2" borderId="30" xfId="0" applyFont="1" applyFill="1" applyBorder="1" applyProtection="1"/>
    <xf numFmtId="0" fontId="2" fillId="0" borderId="17" xfId="0" applyNumberFormat="1" applyFont="1" applyBorder="1" applyProtection="1"/>
    <xf numFmtId="0" fontId="8" fillId="0" borderId="12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0" fontId="3" fillId="0" borderId="0" xfId="0" applyFont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zoomScale="70" zoomScaleNormal="70" workbookViewId="0"/>
  </sheetViews>
  <sheetFormatPr defaultRowHeight="12.75" x14ac:dyDescent="0.2"/>
  <cols>
    <col min="1" max="1" width="5.140625" style="16" customWidth="1"/>
    <col min="2" max="2" width="33.85546875" style="16" customWidth="1"/>
    <col min="3" max="20" width="6" style="16" customWidth="1"/>
    <col min="21" max="21" width="6" style="16" hidden="1" customWidth="1"/>
    <col min="22" max="22" width="7.7109375" style="16" customWidth="1"/>
    <col min="23" max="23" width="11.42578125" style="16" customWidth="1"/>
    <col min="24" max="24" width="8.85546875" style="16" customWidth="1"/>
    <col min="25" max="25" width="7.85546875" style="16" customWidth="1"/>
    <col min="26" max="26" width="5.85546875" style="16" customWidth="1"/>
    <col min="27" max="27" width="9" style="16" customWidth="1"/>
    <col min="28" max="16384" width="9.140625" style="16"/>
  </cols>
  <sheetData>
    <row r="1" spans="1:27" ht="15.75" x14ac:dyDescent="0.25">
      <c r="A1" s="14" t="s">
        <v>0</v>
      </c>
      <c r="B1" s="14"/>
      <c r="C1" s="14"/>
      <c r="D1" s="14"/>
      <c r="E1" s="14"/>
      <c r="F1" s="14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7" ht="18.75" x14ac:dyDescent="0.3">
      <c r="A2" s="14"/>
      <c r="B2" s="79" t="s">
        <v>88</v>
      </c>
      <c r="C2" s="14"/>
      <c r="D2" s="14"/>
      <c r="E2" s="14"/>
      <c r="F2" s="14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ht="20.25" x14ac:dyDescent="0.3">
      <c r="A3" s="14"/>
      <c r="B3" s="19" t="s">
        <v>47</v>
      </c>
      <c r="C3" s="14"/>
      <c r="D3" s="19" t="s">
        <v>48</v>
      </c>
      <c r="E3" s="14"/>
      <c r="F3" s="1" t="s">
        <v>89</v>
      </c>
      <c r="G3" s="15"/>
      <c r="H3" s="15"/>
      <c r="I3" s="17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 spans="1:27" ht="13.5" thickBo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15" thickTop="1" thickBot="1" x14ac:dyDescent="0.3">
      <c r="A5" s="20" t="s">
        <v>1</v>
      </c>
      <c r="B5" s="21" t="s">
        <v>2</v>
      </c>
      <c r="C5" s="22" t="s">
        <v>3</v>
      </c>
      <c r="D5" s="23" t="s">
        <v>4</v>
      </c>
      <c r="E5" s="24" t="s">
        <v>5</v>
      </c>
      <c r="F5" s="23" t="s">
        <v>6</v>
      </c>
      <c r="G5" s="24" t="s">
        <v>7</v>
      </c>
      <c r="H5" s="23" t="s">
        <v>8</v>
      </c>
      <c r="I5" s="24" t="s">
        <v>9</v>
      </c>
      <c r="J5" s="62" t="s">
        <v>10</v>
      </c>
      <c r="K5" s="24" t="s">
        <v>11</v>
      </c>
      <c r="L5" s="23" t="s">
        <v>12</v>
      </c>
      <c r="M5" s="24" t="s">
        <v>13</v>
      </c>
      <c r="N5" s="23" t="s">
        <v>14</v>
      </c>
      <c r="O5" s="24" t="s">
        <v>15</v>
      </c>
      <c r="P5" s="23" t="s">
        <v>16</v>
      </c>
      <c r="Q5" s="24" t="s">
        <v>17</v>
      </c>
      <c r="R5" s="62" t="s">
        <v>18</v>
      </c>
      <c r="S5" s="27" t="s">
        <v>19</v>
      </c>
      <c r="T5" s="62" t="s">
        <v>44</v>
      </c>
      <c r="U5" s="24" t="s">
        <v>45</v>
      </c>
      <c r="V5" s="62" t="s">
        <v>20</v>
      </c>
      <c r="W5" s="63" t="s">
        <v>21</v>
      </c>
      <c r="X5" s="64" t="s">
        <v>22</v>
      </c>
      <c r="Y5" s="65" t="s">
        <v>24</v>
      </c>
      <c r="Z5" s="66" t="s">
        <v>23</v>
      </c>
      <c r="AA5" s="67" t="s">
        <v>25</v>
      </c>
    </row>
    <row r="6" spans="1:27" ht="16.5" thickTop="1" x14ac:dyDescent="0.2">
      <c r="A6" s="33">
        <v>1</v>
      </c>
      <c r="B6" s="84" t="s">
        <v>59</v>
      </c>
      <c r="C6" s="2">
        <v>9</v>
      </c>
      <c r="D6" s="3">
        <v>10</v>
      </c>
      <c r="E6" s="2">
        <v>9</v>
      </c>
      <c r="F6" s="3">
        <v>9</v>
      </c>
      <c r="G6" s="2">
        <v>8</v>
      </c>
      <c r="H6" s="3">
        <v>10</v>
      </c>
      <c r="I6" s="2">
        <v>10</v>
      </c>
      <c r="J6" s="3">
        <v>10</v>
      </c>
      <c r="K6" s="2">
        <v>10</v>
      </c>
      <c r="L6" s="3">
        <v>10</v>
      </c>
      <c r="M6" s="2">
        <v>10</v>
      </c>
      <c r="N6" s="3">
        <v>10</v>
      </c>
      <c r="O6" s="2">
        <v>10</v>
      </c>
      <c r="P6" s="3">
        <v>10</v>
      </c>
      <c r="Q6" s="2">
        <v>10</v>
      </c>
      <c r="R6" s="3">
        <v>10</v>
      </c>
      <c r="S6" s="2">
        <v>10</v>
      </c>
      <c r="T6" s="3">
        <v>10</v>
      </c>
      <c r="U6" s="2"/>
      <c r="V6" s="10">
        <v>10</v>
      </c>
      <c r="W6" s="68">
        <f>IF(COUNTIF(C6:V6,"&gt;0")-COUNTIF(C6:V6,"&gt;=5")&gt;0,"Cu corigente",IF(COUNTIF(C6:V6,0)&lt;&gt;0,"Neclasificat",IF(COUNTBLANK(C6:V6)=20,"Nu sunt date",INT(AVERAGE(C6:V6)*100)/100)))</f>
        <v>9.73</v>
      </c>
      <c r="X6" s="12">
        <v>4</v>
      </c>
      <c r="Y6" s="13">
        <v>0</v>
      </c>
      <c r="Z6" s="69">
        <f>X6-Y6</f>
        <v>4</v>
      </c>
      <c r="AA6" s="70">
        <f>COUNTIF(C6:V6,"&gt;0")-COUNTIF(C6:V6,"&gt;=5")</f>
        <v>0</v>
      </c>
    </row>
    <row r="7" spans="1:27" ht="15.75" x14ac:dyDescent="0.2">
      <c r="A7" s="44">
        <v>2</v>
      </c>
      <c r="B7" s="85" t="s">
        <v>60</v>
      </c>
      <c r="C7" s="4">
        <v>10</v>
      </c>
      <c r="D7" s="5">
        <v>10</v>
      </c>
      <c r="E7" s="6">
        <v>10</v>
      </c>
      <c r="F7" s="5">
        <v>8</v>
      </c>
      <c r="G7" s="6">
        <v>9</v>
      </c>
      <c r="H7" s="5">
        <v>9</v>
      </c>
      <c r="I7" s="6">
        <v>8</v>
      </c>
      <c r="J7" s="5">
        <v>10</v>
      </c>
      <c r="K7" s="6">
        <v>9</v>
      </c>
      <c r="L7" s="5">
        <v>9</v>
      </c>
      <c r="M7" s="6">
        <v>10</v>
      </c>
      <c r="N7" s="5">
        <v>10</v>
      </c>
      <c r="O7" s="6">
        <v>10</v>
      </c>
      <c r="P7" s="5">
        <v>10</v>
      </c>
      <c r="Q7" s="6">
        <v>10</v>
      </c>
      <c r="R7" s="5">
        <v>10</v>
      </c>
      <c r="S7" s="6">
        <v>10</v>
      </c>
      <c r="T7" s="5">
        <v>9</v>
      </c>
      <c r="U7" s="6"/>
      <c r="V7" s="11">
        <v>10</v>
      </c>
      <c r="W7" s="68">
        <f t="shared" ref="W7:W32" si="0">IF(COUNTIF(C7:V7,"&gt;0")-COUNTIF(C7:V7,"&gt;=5")&gt;0,"Cu corigente",IF(COUNTIF(C7:V7,0)&lt;&gt;0,"Neclasificat",IF(COUNTBLANK(C7:V7)=20,"Nu sunt date",INT(AVERAGE(C7:V7)*100)/100)))</f>
        <v>9.52</v>
      </c>
      <c r="X7" s="12">
        <v>15</v>
      </c>
      <c r="Y7" s="13">
        <v>0</v>
      </c>
      <c r="Z7" s="69">
        <f t="shared" ref="Z7:Z32" si="1">X7-Y7</f>
        <v>15</v>
      </c>
      <c r="AA7" s="70">
        <f t="shared" ref="AA7:AA32" si="2">COUNTIF(C7:V7,"&gt;0")-COUNTIF(C7:V7,"&gt;=5")</f>
        <v>0</v>
      </c>
    </row>
    <row r="8" spans="1:27" ht="15.75" x14ac:dyDescent="0.2">
      <c r="A8" s="44">
        <v>3</v>
      </c>
      <c r="B8" s="85" t="s">
        <v>61</v>
      </c>
      <c r="C8" s="4">
        <v>10</v>
      </c>
      <c r="D8" s="5">
        <v>8</v>
      </c>
      <c r="E8" s="6">
        <v>9</v>
      </c>
      <c r="F8" s="5">
        <v>10</v>
      </c>
      <c r="G8" s="6">
        <v>6</v>
      </c>
      <c r="H8" s="5">
        <v>9</v>
      </c>
      <c r="I8" s="6">
        <v>7</v>
      </c>
      <c r="J8" s="5">
        <v>10</v>
      </c>
      <c r="K8" s="6">
        <v>10</v>
      </c>
      <c r="L8" s="5">
        <v>10</v>
      </c>
      <c r="M8" s="6">
        <v>10</v>
      </c>
      <c r="N8" s="5">
        <v>10</v>
      </c>
      <c r="O8" s="6">
        <v>10</v>
      </c>
      <c r="P8" s="5">
        <v>10</v>
      </c>
      <c r="Q8" s="6">
        <v>10</v>
      </c>
      <c r="R8" s="5">
        <v>10</v>
      </c>
      <c r="S8" s="6">
        <v>10</v>
      </c>
      <c r="T8" s="5">
        <v>9</v>
      </c>
      <c r="U8" s="6"/>
      <c r="V8" s="11">
        <v>10</v>
      </c>
      <c r="W8" s="68">
        <f t="shared" si="0"/>
        <v>9.36</v>
      </c>
      <c r="X8" s="12">
        <v>10</v>
      </c>
      <c r="Y8" s="13">
        <v>0</v>
      </c>
      <c r="Z8" s="69">
        <f t="shared" si="1"/>
        <v>10</v>
      </c>
      <c r="AA8" s="70">
        <f t="shared" si="2"/>
        <v>0</v>
      </c>
    </row>
    <row r="9" spans="1:27" ht="15.75" x14ac:dyDescent="0.2">
      <c r="A9" s="44">
        <v>4</v>
      </c>
      <c r="B9" s="85" t="s">
        <v>62</v>
      </c>
      <c r="C9" s="4">
        <v>10</v>
      </c>
      <c r="D9" s="5">
        <v>9</v>
      </c>
      <c r="E9" s="6">
        <v>9</v>
      </c>
      <c r="F9" s="5">
        <v>8</v>
      </c>
      <c r="G9" s="6">
        <v>6</v>
      </c>
      <c r="H9" s="5">
        <v>8</v>
      </c>
      <c r="I9" s="6">
        <v>10</v>
      </c>
      <c r="J9" s="5">
        <v>10</v>
      </c>
      <c r="K9" s="6">
        <v>9</v>
      </c>
      <c r="L9" s="5">
        <v>9</v>
      </c>
      <c r="M9" s="6">
        <v>9</v>
      </c>
      <c r="N9" s="5">
        <v>10</v>
      </c>
      <c r="O9" s="6">
        <v>10</v>
      </c>
      <c r="P9" s="5">
        <v>10</v>
      </c>
      <c r="Q9" s="6">
        <v>10</v>
      </c>
      <c r="R9" s="5">
        <v>10</v>
      </c>
      <c r="S9" s="6">
        <v>10</v>
      </c>
      <c r="T9" s="5">
        <v>9</v>
      </c>
      <c r="U9" s="6"/>
      <c r="V9" s="11">
        <v>10</v>
      </c>
      <c r="W9" s="68">
        <f t="shared" si="0"/>
        <v>9.26</v>
      </c>
      <c r="X9" s="12">
        <v>6</v>
      </c>
      <c r="Y9" s="13">
        <v>0</v>
      </c>
      <c r="Z9" s="69">
        <f t="shared" si="1"/>
        <v>6</v>
      </c>
      <c r="AA9" s="70">
        <f t="shared" si="2"/>
        <v>0</v>
      </c>
    </row>
    <row r="10" spans="1:27" ht="15.75" x14ac:dyDescent="0.2">
      <c r="A10" s="44">
        <v>5</v>
      </c>
      <c r="B10" s="85" t="s">
        <v>63</v>
      </c>
      <c r="C10" s="4">
        <v>10</v>
      </c>
      <c r="D10" s="5">
        <v>10</v>
      </c>
      <c r="E10" s="6">
        <v>10</v>
      </c>
      <c r="F10" s="5">
        <v>9</v>
      </c>
      <c r="G10" s="6">
        <v>9</v>
      </c>
      <c r="H10" s="5">
        <v>10</v>
      </c>
      <c r="I10" s="6">
        <v>9</v>
      </c>
      <c r="J10" s="5">
        <v>10</v>
      </c>
      <c r="K10" s="6">
        <v>10</v>
      </c>
      <c r="L10" s="5">
        <v>9</v>
      </c>
      <c r="M10" s="6">
        <v>10</v>
      </c>
      <c r="N10" s="5">
        <v>10</v>
      </c>
      <c r="O10" s="6">
        <v>10</v>
      </c>
      <c r="P10" s="5">
        <v>10</v>
      </c>
      <c r="Q10" s="6">
        <v>10</v>
      </c>
      <c r="R10" s="5">
        <v>10</v>
      </c>
      <c r="S10" s="6">
        <v>10</v>
      </c>
      <c r="T10" s="5">
        <v>10</v>
      </c>
      <c r="U10" s="6"/>
      <c r="V10" s="11">
        <v>10</v>
      </c>
      <c r="W10" s="68">
        <f t="shared" si="0"/>
        <v>9.7799999999999994</v>
      </c>
      <c r="X10" s="12">
        <v>13</v>
      </c>
      <c r="Y10" s="13">
        <v>0</v>
      </c>
      <c r="Z10" s="69">
        <f t="shared" si="1"/>
        <v>13</v>
      </c>
      <c r="AA10" s="70">
        <f t="shared" si="2"/>
        <v>0</v>
      </c>
    </row>
    <row r="11" spans="1:27" ht="15.75" x14ac:dyDescent="0.2">
      <c r="A11" s="44">
        <v>6</v>
      </c>
      <c r="B11" s="85" t="s">
        <v>90</v>
      </c>
      <c r="C11" s="4">
        <v>10</v>
      </c>
      <c r="D11" s="5">
        <v>10</v>
      </c>
      <c r="E11" s="6">
        <v>10</v>
      </c>
      <c r="F11" s="5">
        <v>10</v>
      </c>
      <c r="G11" s="6">
        <v>9</v>
      </c>
      <c r="H11" s="5">
        <v>10</v>
      </c>
      <c r="I11" s="6">
        <v>9</v>
      </c>
      <c r="J11" s="5">
        <v>9</v>
      </c>
      <c r="K11" s="6">
        <v>10</v>
      </c>
      <c r="L11" s="5">
        <v>10</v>
      </c>
      <c r="M11" s="6">
        <v>10</v>
      </c>
      <c r="N11" s="5">
        <v>10</v>
      </c>
      <c r="O11" s="6">
        <v>10</v>
      </c>
      <c r="P11" s="5">
        <v>10</v>
      </c>
      <c r="Q11" s="6"/>
      <c r="R11" s="5">
        <v>10</v>
      </c>
      <c r="S11" s="6">
        <v>10</v>
      </c>
      <c r="T11" s="5">
        <v>10</v>
      </c>
      <c r="U11" s="6"/>
      <c r="V11" s="11">
        <v>10</v>
      </c>
      <c r="W11" s="68">
        <f t="shared" si="0"/>
        <v>9.83</v>
      </c>
      <c r="X11" s="12">
        <v>5</v>
      </c>
      <c r="Y11" s="13">
        <v>0</v>
      </c>
      <c r="Z11" s="69">
        <f t="shared" si="1"/>
        <v>5</v>
      </c>
      <c r="AA11" s="70">
        <f t="shared" si="2"/>
        <v>0</v>
      </c>
    </row>
    <row r="12" spans="1:27" ht="15.75" x14ac:dyDescent="0.2">
      <c r="A12" s="44">
        <v>7</v>
      </c>
      <c r="B12" s="85" t="s">
        <v>64</v>
      </c>
      <c r="C12" s="4">
        <v>9</v>
      </c>
      <c r="D12" s="5">
        <v>8</v>
      </c>
      <c r="E12" s="6">
        <v>9</v>
      </c>
      <c r="F12" s="5">
        <v>9</v>
      </c>
      <c r="G12" s="6">
        <v>8</v>
      </c>
      <c r="H12" s="5">
        <v>8</v>
      </c>
      <c r="I12" s="6">
        <v>6</v>
      </c>
      <c r="J12" s="5">
        <v>9</v>
      </c>
      <c r="K12" s="6">
        <v>9</v>
      </c>
      <c r="L12" s="5">
        <v>9</v>
      </c>
      <c r="M12" s="6">
        <v>9</v>
      </c>
      <c r="N12" s="5">
        <v>10</v>
      </c>
      <c r="O12" s="6">
        <v>10</v>
      </c>
      <c r="P12" s="5">
        <v>10</v>
      </c>
      <c r="Q12" s="6">
        <v>10</v>
      </c>
      <c r="R12" s="5">
        <v>10</v>
      </c>
      <c r="S12" s="6">
        <v>10</v>
      </c>
      <c r="T12" s="5">
        <v>9</v>
      </c>
      <c r="U12" s="6"/>
      <c r="V12" s="11">
        <v>10</v>
      </c>
      <c r="W12" s="68">
        <f>IF(COUNTIF(C12:V12,"&gt;0")-COUNTIF(C12:V12,"&gt;=5")&gt;0,"Cu corigente",IF(COUNTIF(C12:V12,0)&lt;&gt;0,"Neclasificat",IF(COUNTBLANK(C12:V12)=20,"Nu sunt date",INT(AVERAGE(C12:V12)*100)/100)))</f>
        <v>9.0500000000000007</v>
      </c>
      <c r="X12" s="12">
        <v>61</v>
      </c>
      <c r="Y12" s="13">
        <v>0</v>
      </c>
      <c r="Z12" s="69">
        <f>X12-Y12</f>
        <v>61</v>
      </c>
      <c r="AA12" s="70">
        <f>COUNTIF(C12:V12,"&gt;0")-COUNTIF(C12:V12,"&gt;=5")</f>
        <v>0</v>
      </c>
    </row>
    <row r="13" spans="1:27" ht="15.75" x14ac:dyDescent="0.2">
      <c r="A13" s="44">
        <v>8</v>
      </c>
      <c r="B13" s="85" t="s">
        <v>65</v>
      </c>
      <c r="C13" s="4">
        <v>9</v>
      </c>
      <c r="D13" s="5">
        <v>10</v>
      </c>
      <c r="E13" s="6">
        <v>10</v>
      </c>
      <c r="F13" s="5">
        <v>10</v>
      </c>
      <c r="G13" s="6">
        <v>9</v>
      </c>
      <c r="H13" s="5">
        <v>10</v>
      </c>
      <c r="I13" s="6">
        <v>9</v>
      </c>
      <c r="J13" s="5">
        <v>9</v>
      </c>
      <c r="K13" s="6">
        <v>10</v>
      </c>
      <c r="L13" s="5">
        <v>10</v>
      </c>
      <c r="M13" s="6">
        <v>10</v>
      </c>
      <c r="N13" s="5">
        <v>10</v>
      </c>
      <c r="O13" s="6">
        <v>10</v>
      </c>
      <c r="P13" s="5">
        <v>10</v>
      </c>
      <c r="Q13" s="6">
        <v>10</v>
      </c>
      <c r="R13" s="5">
        <v>10</v>
      </c>
      <c r="S13" s="6">
        <v>10</v>
      </c>
      <c r="T13" s="5">
        <v>10</v>
      </c>
      <c r="U13" s="6"/>
      <c r="V13" s="11">
        <v>10</v>
      </c>
      <c r="W13" s="68">
        <f t="shared" si="0"/>
        <v>9.7799999999999994</v>
      </c>
      <c r="X13" s="12">
        <v>16</v>
      </c>
      <c r="Y13" s="13">
        <v>0</v>
      </c>
      <c r="Z13" s="69">
        <f t="shared" si="1"/>
        <v>16</v>
      </c>
      <c r="AA13" s="70">
        <f t="shared" si="2"/>
        <v>0</v>
      </c>
    </row>
    <row r="14" spans="1:27" ht="15.75" x14ac:dyDescent="0.2">
      <c r="A14" s="44">
        <v>9</v>
      </c>
      <c r="B14" s="85" t="s">
        <v>66</v>
      </c>
      <c r="C14" s="4">
        <v>10</v>
      </c>
      <c r="D14" s="5">
        <v>10</v>
      </c>
      <c r="E14" s="6">
        <v>9</v>
      </c>
      <c r="F14" s="5">
        <v>10</v>
      </c>
      <c r="G14" s="6">
        <v>8</v>
      </c>
      <c r="H14" s="5">
        <v>10</v>
      </c>
      <c r="I14" s="6">
        <v>9</v>
      </c>
      <c r="J14" s="5">
        <v>9</v>
      </c>
      <c r="K14" s="6">
        <v>10</v>
      </c>
      <c r="L14" s="5">
        <v>10</v>
      </c>
      <c r="M14" s="6">
        <v>10</v>
      </c>
      <c r="N14" s="5">
        <v>10</v>
      </c>
      <c r="O14" s="6">
        <v>10</v>
      </c>
      <c r="P14" s="5">
        <v>10</v>
      </c>
      <c r="Q14" s="6">
        <v>10</v>
      </c>
      <c r="R14" s="5">
        <v>10</v>
      </c>
      <c r="S14" s="6">
        <v>10</v>
      </c>
      <c r="T14" s="5">
        <v>10</v>
      </c>
      <c r="U14" s="6"/>
      <c r="V14" s="11">
        <v>10</v>
      </c>
      <c r="W14" s="68">
        <f t="shared" si="0"/>
        <v>9.73</v>
      </c>
      <c r="X14" s="12">
        <v>24</v>
      </c>
      <c r="Y14" s="13">
        <v>0</v>
      </c>
      <c r="Z14" s="69">
        <f t="shared" si="1"/>
        <v>24</v>
      </c>
      <c r="AA14" s="70">
        <f t="shared" si="2"/>
        <v>0</v>
      </c>
    </row>
    <row r="15" spans="1:27" ht="15.75" x14ac:dyDescent="0.2">
      <c r="A15" s="44">
        <v>10</v>
      </c>
      <c r="B15" s="85" t="s">
        <v>67</v>
      </c>
      <c r="C15" s="4">
        <v>9</v>
      </c>
      <c r="D15" s="5">
        <v>9</v>
      </c>
      <c r="E15" s="6">
        <v>10</v>
      </c>
      <c r="F15" s="5">
        <v>8</v>
      </c>
      <c r="G15" s="6">
        <v>7</v>
      </c>
      <c r="H15" s="5">
        <v>6</v>
      </c>
      <c r="I15" s="6">
        <v>8</v>
      </c>
      <c r="J15" s="5">
        <v>9</v>
      </c>
      <c r="K15" s="6">
        <v>7</v>
      </c>
      <c r="L15" s="5">
        <v>8</v>
      </c>
      <c r="M15" s="6">
        <v>9</v>
      </c>
      <c r="N15" s="5"/>
      <c r="O15" s="6">
        <v>10</v>
      </c>
      <c r="P15" s="5">
        <v>10</v>
      </c>
      <c r="Q15" s="6">
        <v>10</v>
      </c>
      <c r="R15" s="5">
        <v>10</v>
      </c>
      <c r="S15" s="6">
        <v>10</v>
      </c>
      <c r="T15" s="5">
        <v>8</v>
      </c>
      <c r="U15" s="6"/>
      <c r="V15" s="11">
        <v>10</v>
      </c>
      <c r="W15" s="68">
        <f t="shared" si="0"/>
        <v>8.77</v>
      </c>
      <c r="X15" s="12">
        <v>15</v>
      </c>
      <c r="Y15" s="13">
        <v>1</v>
      </c>
      <c r="Z15" s="69">
        <f t="shared" si="1"/>
        <v>14</v>
      </c>
      <c r="AA15" s="70">
        <f t="shared" si="2"/>
        <v>0</v>
      </c>
    </row>
    <row r="16" spans="1:27" ht="15.75" x14ac:dyDescent="0.2">
      <c r="A16" s="44">
        <v>11</v>
      </c>
      <c r="B16" s="85" t="s">
        <v>68</v>
      </c>
      <c r="C16" s="4">
        <v>9</v>
      </c>
      <c r="D16" s="5">
        <v>10</v>
      </c>
      <c r="E16" s="6">
        <v>9</v>
      </c>
      <c r="F16" s="5">
        <v>9</v>
      </c>
      <c r="G16" s="6">
        <v>8</v>
      </c>
      <c r="H16" s="5">
        <v>10</v>
      </c>
      <c r="I16" s="6">
        <v>9</v>
      </c>
      <c r="J16" s="5">
        <v>9</v>
      </c>
      <c r="K16" s="6">
        <v>10</v>
      </c>
      <c r="L16" s="5">
        <v>10</v>
      </c>
      <c r="M16" s="6">
        <v>10</v>
      </c>
      <c r="N16" s="5">
        <v>10</v>
      </c>
      <c r="O16" s="6">
        <v>10</v>
      </c>
      <c r="P16" s="5">
        <v>10</v>
      </c>
      <c r="Q16" s="6">
        <v>10</v>
      </c>
      <c r="R16" s="5">
        <v>10</v>
      </c>
      <c r="S16" s="6">
        <v>10</v>
      </c>
      <c r="T16" s="5">
        <v>10</v>
      </c>
      <c r="U16" s="6"/>
      <c r="V16" s="11">
        <v>10</v>
      </c>
      <c r="W16" s="68">
        <f t="shared" si="0"/>
        <v>9.6300000000000008</v>
      </c>
      <c r="X16" s="12">
        <v>9</v>
      </c>
      <c r="Y16" s="13">
        <v>0</v>
      </c>
      <c r="Z16" s="69">
        <f t="shared" si="1"/>
        <v>9</v>
      </c>
      <c r="AA16" s="70">
        <f t="shared" si="2"/>
        <v>0</v>
      </c>
    </row>
    <row r="17" spans="1:27" ht="15.75" x14ac:dyDescent="0.2">
      <c r="A17" s="44">
        <v>12</v>
      </c>
      <c r="B17" s="85" t="s">
        <v>69</v>
      </c>
      <c r="C17" s="4">
        <v>10</v>
      </c>
      <c r="D17" s="5">
        <v>8</v>
      </c>
      <c r="E17" s="6">
        <v>10</v>
      </c>
      <c r="F17" s="5">
        <v>9</v>
      </c>
      <c r="G17" s="6">
        <v>7</v>
      </c>
      <c r="H17" s="5">
        <v>8</v>
      </c>
      <c r="I17" s="6">
        <v>8</v>
      </c>
      <c r="J17" s="5">
        <v>10</v>
      </c>
      <c r="K17" s="6">
        <v>9</v>
      </c>
      <c r="L17" s="5">
        <v>8</v>
      </c>
      <c r="M17" s="6">
        <v>9</v>
      </c>
      <c r="N17" s="5">
        <v>10</v>
      </c>
      <c r="O17" s="6">
        <v>10</v>
      </c>
      <c r="P17" s="5">
        <v>10</v>
      </c>
      <c r="Q17" s="6">
        <v>10</v>
      </c>
      <c r="R17" s="5">
        <v>10</v>
      </c>
      <c r="S17" s="6">
        <v>10</v>
      </c>
      <c r="T17" s="5">
        <v>8</v>
      </c>
      <c r="U17" s="6"/>
      <c r="V17" s="11">
        <v>10</v>
      </c>
      <c r="W17" s="68">
        <f t="shared" si="0"/>
        <v>9.15</v>
      </c>
      <c r="X17" s="12">
        <v>18</v>
      </c>
      <c r="Y17" s="13">
        <v>0</v>
      </c>
      <c r="Z17" s="69">
        <f t="shared" si="1"/>
        <v>18</v>
      </c>
      <c r="AA17" s="70">
        <f t="shared" si="2"/>
        <v>0</v>
      </c>
    </row>
    <row r="18" spans="1:27" ht="15.75" x14ac:dyDescent="0.2">
      <c r="A18" s="44">
        <v>13</v>
      </c>
      <c r="B18" s="85" t="s">
        <v>70</v>
      </c>
      <c r="C18" s="4">
        <v>9</v>
      </c>
      <c r="D18" s="5">
        <v>8</v>
      </c>
      <c r="E18" s="6">
        <v>10</v>
      </c>
      <c r="F18" s="5">
        <v>9</v>
      </c>
      <c r="G18" s="6">
        <v>6</v>
      </c>
      <c r="H18" s="5">
        <v>6</v>
      </c>
      <c r="I18" s="6">
        <v>8</v>
      </c>
      <c r="J18" s="5">
        <v>10</v>
      </c>
      <c r="K18" s="6">
        <v>9</v>
      </c>
      <c r="L18" s="5">
        <v>9</v>
      </c>
      <c r="M18" s="6">
        <v>9</v>
      </c>
      <c r="N18" s="5">
        <v>10</v>
      </c>
      <c r="O18" s="6">
        <v>10</v>
      </c>
      <c r="P18" s="5">
        <v>10</v>
      </c>
      <c r="Q18" s="6">
        <v>10</v>
      </c>
      <c r="R18" s="5">
        <v>10</v>
      </c>
      <c r="S18" s="6">
        <v>10</v>
      </c>
      <c r="T18" s="5">
        <v>8</v>
      </c>
      <c r="U18" s="6"/>
      <c r="V18" s="11">
        <v>10</v>
      </c>
      <c r="W18" s="68">
        <f t="shared" si="0"/>
        <v>9</v>
      </c>
      <c r="X18" s="12">
        <v>36</v>
      </c>
      <c r="Y18" s="13">
        <v>3</v>
      </c>
      <c r="Z18" s="69">
        <f t="shared" si="1"/>
        <v>33</v>
      </c>
      <c r="AA18" s="70">
        <f t="shared" si="2"/>
        <v>0</v>
      </c>
    </row>
    <row r="19" spans="1:27" ht="15.75" x14ac:dyDescent="0.2">
      <c r="A19" s="44">
        <v>14</v>
      </c>
      <c r="B19" s="85" t="s">
        <v>71</v>
      </c>
      <c r="C19" s="4">
        <v>10</v>
      </c>
      <c r="D19" s="5">
        <v>10</v>
      </c>
      <c r="E19" s="6">
        <v>9</v>
      </c>
      <c r="F19" s="5">
        <v>10</v>
      </c>
      <c r="G19" s="6">
        <v>7</v>
      </c>
      <c r="H19" s="5">
        <v>8</v>
      </c>
      <c r="I19" s="6">
        <v>7</v>
      </c>
      <c r="J19" s="5">
        <v>9</v>
      </c>
      <c r="K19" s="6">
        <v>10</v>
      </c>
      <c r="L19" s="5">
        <v>9</v>
      </c>
      <c r="M19" s="6">
        <v>10</v>
      </c>
      <c r="N19" s="5"/>
      <c r="O19" s="6">
        <v>10</v>
      </c>
      <c r="P19" s="5">
        <v>10</v>
      </c>
      <c r="Q19" s="6">
        <v>10</v>
      </c>
      <c r="R19" s="5">
        <v>10</v>
      </c>
      <c r="S19" s="6">
        <v>10</v>
      </c>
      <c r="T19" s="5">
        <v>10</v>
      </c>
      <c r="U19" s="6"/>
      <c r="V19" s="11">
        <v>10</v>
      </c>
      <c r="W19" s="68">
        <f t="shared" si="0"/>
        <v>9.3800000000000008</v>
      </c>
      <c r="X19" s="12">
        <v>12</v>
      </c>
      <c r="Y19" s="13">
        <v>0</v>
      </c>
      <c r="Z19" s="69">
        <f t="shared" si="1"/>
        <v>12</v>
      </c>
      <c r="AA19" s="70">
        <f t="shared" si="2"/>
        <v>0</v>
      </c>
    </row>
    <row r="20" spans="1:27" ht="15.75" x14ac:dyDescent="0.2">
      <c r="A20" s="44">
        <v>15</v>
      </c>
      <c r="B20" s="85" t="s">
        <v>72</v>
      </c>
      <c r="C20" s="4">
        <v>10</v>
      </c>
      <c r="D20" s="5">
        <v>9</v>
      </c>
      <c r="E20" s="6">
        <v>9</v>
      </c>
      <c r="F20" s="5">
        <v>7</v>
      </c>
      <c r="G20" s="6">
        <v>8</v>
      </c>
      <c r="H20" s="5">
        <v>9</v>
      </c>
      <c r="I20" s="6">
        <v>9</v>
      </c>
      <c r="J20" s="5">
        <v>10</v>
      </c>
      <c r="K20" s="6">
        <v>10</v>
      </c>
      <c r="L20" s="5">
        <v>9</v>
      </c>
      <c r="M20" s="6">
        <v>10</v>
      </c>
      <c r="N20" s="5">
        <v>10</v>
      </c>
      <c r="O20" s="6">
        <v>10</v>
      </c>
      <c r="P20" s="5">
        <v>10</v>
      </c>
      <c r="Q20" s="6">
        <v>10</v>
      </c>
      <c r="R20" s="5">
        <v>10</v>
      </c>
      <c r="S20" s="6">
        <v>10</v>
      </c>
      <c r="T20" s="5">
        <v>10</v>
      </c>
      <c r="U20" s="6"/>
      <c r="V20" s="11">
        <v>10</v>
      </c>
      <c r="W20" s="68">
        <f t="shared" si="0"/>
        <v>9.4700000000000006</v>
      </c>
      <c r="X20" s="12">
        <v>11</v>
      </c>
      <c r="Y20" s="13">
        <v>0</v>
      </c>
      <c r="Z20" s="69">
        <f t="shared" si="1"/>
        <v>11</v>
      </c>
      <c r="AA20" s="70">
        <f t="shared" si="2"/>
        <v>0</v>
      </c>
    </row>
    <row r="21" spans="1:27" ht="15.75" x14ac:dyDescent="0.2">
      <c r="A21" s="44">
        <v>16</v>
      </c>
      <c r="B21" s="85" t="s">
        <v>73</v>
      </c>
      <c r="C21" s="4">
        <v>10</v>
      </c>
      <c r="D21" s="5">
        <v>9</v>
      </c>
      <c r="E21" s="6">
        <v>10</v>
      </c>
      <c r="F21" s="5">
        <v>8</v>
      </c>
      <c r="G21" s="6">
        <v>8</v>
      </c>
      <c r="H21" s="5">
        <v>9</v>
      </c>
      <c r="I21" s="6">
        <v>8</v>
      </c>
      <c r="J21" s="5">
        <v>9</v>
      </c>
      <c r="K21" s="6">
        <v>10</v>
      </c>
      <c r="L21" s="5">
        <v>9</v>
      </c>
      <c r="M21" s="6">
        <v>10</v>
      </c>
      <c r="N21" s="5">
        <v>10</v>
      </c>
      <c r="O21" s="6">
        <v>10</v>
      </c>
      <c r="P21" s="5">
        <v>10</v>
      </c>
      <c r="Q21" s="6">
        <v>10</v>
      </c>
      <c r="R21" s="5">
        <v>10</v>
      </c>
      <c r="S21" s="6">
        <v>10</v>
      </c>
      <c r="T21" s="5">
        <v>10</v>
      </c>
      <c r="U21" s="6"/>
      <c r="V21" s="11">
        <v>10</v>
      </c>
      <c r="W21" s="68">
        <f t="shared" si="0"/>
        <v>9.4700000000000006</v>
      </c>
      <c r="X21" s="12">
        <v>22</v>
      </c>
      <c r="Y21" s="13">
        <v>0</v>
      </c>
      <c r="Z21" s="69">
        <f t="shared" si="1"/>
        <v>22</v>
      </c>
      <c r="AA21" s="70">
        <f t="shared" si="2"/>
        <v>0</v>
      </c>
    </row>
    <row r="22" spans="1:27" ht="15.75" x14ac:dyDescent="0.2">
      <c r="A22" s="44">
        <v>17</v>
      </c>
      <c r="B22" s="85" t="s">
        <v>74</v>
      </c>
      <c r="C22" s="4">
        <v>10</v>
      </c>
      <c r="D22" s="5">
        <v>9</v>
      </c>
      <c r="E22" s="6">
        <v>10</v>
      </c>
      <c r="F22" s="5">
        <v>10</v>
      </c>
      <c r="G22" s="6">
        <v>8</v>
      </c>
      <c r="H22" s="5">
        <v>10</v>
      </c>
      <c r="I22" s="6">
        <v>10</v>
      </c>
      <c r="J22" s="5">
        <v>10</v>
      </c>
      <c r="K22" s="6">
        <v>10</v>
      </c>
      <c r="L22" s="5">
        <v>9</v>
      </c>
      <c r="M22" s="6">
        <v>10</v>
      </c>
      <c r="N22" s="5">
        <v>10</v>
      </c>
      <c r="O22" s="6">
        <v>10</v>
      </c>
      <c r="P22" s="5">
        <v>10</v>
      </c>
      <c r="Q22" s="6">
        <v>10</v>
      </c>
      <c r="R22" s="5">
        <v>10</v>
      </c>
      <c r="S22" s="6">
        <v>10</v>
      </c>
      <c r="T22" s="5">
        <v>10</v>
      </c>
      <c r="U22" s="6"/>
      <c r="V22" s="11">
        <v>10</v>
      </c>
      <c r="W22" s="68">
        <f t="shared" si="0"/>
        <v>9.7799999999999994</v>
      </c>
      <c r="X22" s="12">
        <v>13</v>
      </c>
      <c r="Y22" s="13">
        <v>0</v>
      </c>
      <c r="Z22" s="69">
        <f t="shared" si="1"/>
        <v>13</v>
      </c>
      <c r="AA22" s="70">
        <f t="shared" si="2"/>
        <v>0</v>
      </c>
    </row>
    <row r="23" spans="1:27" ht="15.75" x14ac:dyDescent="0.2">
      <c r="A23" s="44">
        <v>18</v>
      </c>
      <c r="B23" s="85" t="s">
        <v>75</v>
      </c>
      <c r="C23" s="4">
        <v>9</v>
      </c>
      <c r="D23" s="5">
        <v>9</v>
      </c>
      <c r="E23" s="6">
        <v>10</v>
      </c>
      <c r="F23" s="5">
        <v>9</v>
      </c>
      <c r="G23" s="6">
        <v>9</v>
      </c>
      <c r="H23" s="5">
        <v>9</v>
      </c>
      <c r="I23" s="6">
        <v>10</v>
      </c>
      <c r="J23" s="5">
        <v>10</v>
      </c>
      <c r="K23" s="6">
        <v>10</v>
      </c>
      <c r="L23" s="5">
        <v>8</v>
      </c>
      <c r="M23" s="6">
        <v>9</v>
      </c>
      <c r="N23" s="5">
        <v>10</v>
      </c>
      <c r="O23" s="6">
        <v>10</v>
      </c>
      <c r="P23" s="5">
        <v>10</v>
      </c>
      <c r="Q23" s="6">
        <v>10</v>
      </c>
      <c r="R23" s="5">
        <v>10</v>
      </c>
      <c r="S23" s="6">
        <v>10</v>
      </c>
      <c r="T23" s="5">
        <v>9</v>
      </c>
      <c r="U23" s="6"/>
      <c r="V23" s="11">
        <v>10</v>
      </c>
      <c r="W23" s="68">
        <f t="shared" si="0"/>
        <v>9.52</v>
      </c>
      <c r="X23" s="12">
        <v>11</v>
      </c>
      <c r="Y23" s="13">
        <v>0</v>
      </c>
      <c r="Z23" s="69">
        <f t="shared" si="1"/>
        <v>11</v>
      </c>
      <c r="AA23" s="70">
        <f t="shared" si="2"/>
        <v>0</v>
      </c>
    </row>
    <row r="24" spans="1:27" ht="15.75" x14ac:dyDescent="0.2">
      <c r="A24" s="44">
        <v>19</v>
      </c>
      <c r="B24" s="85" t="s">
        <v>76</v>
      </c>
      <c r="C24" s="4">
        <v>9</v>
      </c>
      <c r="D24" s="5">
        <v>7</v>
      </c>
      <c r="E24" s="6">
        <v>9</v>
      </c>
      <c r="F24" s="5">
        <v>9</v>
      </c>
      <c r="G24" s="6">
        <v>6</v>
      </c>
      <c r="H24" s="5">
        <v>8</v>
      </c>
      <c r="I24" s="6">
        <v>8</v>
      </c>
      <c r="J24" s="5">
        <v>9</v>
      </c>
      <c r="K24" s="6">
        <v>9</v>
      </c>
      <c r="L24" s="5">
        <v>8</v>
      </c>
      <c r="M24" s="6">
        <v>9</v>
      </c>
      <c r="N24" s="5">
        <v>10</v>
      </c>
      <c r="O24" s="6">
        <v>10</v>
      </c>
      <c r="P24" s="5">
        <v>10</v>
      </c>
      <c r="Q24" s="6"/>
      <c r="R24" s="5">
        <v>10</v>
      </c>
      <c r="S24" s="6">
        <v>10</v>
      </c>
      <c r="T24" s="5">
        <v>9</v>
      </c>
      <c r="U24" s="6"/>
      <c r="V24" s="11">
        <v>10</v>
      </c>
      <c r="W24" s="68">
        <f t="shared" si="0"/>
        <v>8.8800000000000008</v>
      </c>
      <c r="X24" s="12">
        <v>20</v>
      </c>
      <c r="Y24" s="13">
        <v>4</v>
      </c>
      <c r="Z24" s="69">
        <f t="shared" si="1"/>
        <v>16</v>
      </c>
      <c r="AA24" s="70">
        <f t="shared" si="2"/>
        <v>0</v>
      </c>
    </row>
    <row r="25" spans="1:27" ht="15.75" x14ac:dyDescent="0.2">
      <c r="A25" s="44">
        <v>20</v>
      </c>
      <c r="B25" s="85" t="s">
        <v>77</v>
      </c>
      <c r="C25" s="4">
        <v>10</v>
      </c>
      <c r="D25" s="5">
        <v>9</v>
      </c>
      <c r="E25" s="6">
        <v>9</v>
      </c>
      <c r="F25" s="5">
        <v>10</v>
      </c>
      <c r="G25" s="6">
        <v>8</v>
      </c>
      <c r="H25" s="5">
        <v>10</v>
      </c>
      <c r="I25" s="6">
        <v>9</v>
      </c>
      <c r="J25" s="5">
        <v>9</v>
      </c>
      <c r="K25" s="6">
        <v>10</v>
      </c>
      <c r="L25" s="5">
        <v>9</v>
      </c>
      <c r="M25" s="6">
        <v>10</v>
      </c>
      <c r="N25" s="5">
        <v>10</v>
      </c>
      <c r="O25" s="6">
        <v>10</v>
      </c>
      <c r="P25" s="5">
        <v>10</v>
      </c>
      <c r="Q25" s="6">
        <v>10</v>
      </c>
      <c r="R25" s="5">
        <v>10</v>
      </c>
      <c r="S25" s="6">
        <v>10</v>
      </c>
      <c r="T25" s="5">
        <v>10</v>
      </c>
      <c r="U25" s="6"/>
      <c r="V25" s="11">
        <v>10</v>
      </c>
      <c r="W25" s="68">
        <f t="shared" si="0"/>
        <v>9.6300000000000008</v>
      </c>
      <c r="X25" s="12">
        <v>10</v>
      </c>
      <c r="Y25" s="13">
        <v>0</v>
      </c>
      <c r="Z25" s="69">
        <f t="shared" si="1"/>
        <v>10</v>
      </c>
      <c r="AA25" s="70">
        <f t="shared" si="2"/>
        <v>0</v>
      </c>
    </row>
    <row r="26" spans="1:27" ht="15.75" x14ac:dyDescent="0.2">
      <c r="A26" s="44">
        <v>21</v>
      </c>
      <c r="B26" s="85" t="s">
        <v>78</v>
      </c>
      <c r="C26" s="4">
        <v>10</v>
      </c>
      <c r="D26" s="5">
        <v>8</v>
      </c>
      <c r="E26" s="6">
        <v>9</v>
      </c>
      <c r="F26" s="5">
        <v>9</v>
      </c>
      <c r="G26" s="6">
        <v>7</v>
      </c>
      <c r="H26" s="5">
        <v>8</v>
      </c>
      <c r="I26" s="6">
        <v>7</v>
      </c>
      <c r="J26" s="5">
        <v>9</v>
      </c>
      <c r="K26" s="6">
        <v>9</v>
      </c>
      <c r="L26" s="5">
        <v>9</v>
      </c>
      <c r="M26" s="6">
        <v>9</v>
      </c>
      <c r="N26" s="5">
        <v>10</v>
      </c>
      <c r="O26" s="6">
        <v>10</v>
      </c>
      <c r="P26" s="5">
        <v>10</v>
      </c>
      <c r="Q26" s="6">
        <v>10</v>
      </c>
      <c r="R26" s="5">
        <v>10</v>
      </c>
      <c r="S26" s="6">
        <v>10</v>
      </c>
      <c r="T26" s="5">
        <v>9</v>
      </c>
      <c r="U26" s="6"/>
      <c r="V26" s="11">
        <v>10</v>
      </c>
      <c r="W26" s="68">
        <f t="shared" si="0"/>
        <v>9.1</v>
      </c>
      <c r="X26" s="12">
        <v>17</v>
      </c>
      <c r="Y26" s="13">
        <v>1</v>
      </c>
      <c r="Z26" s="69">
        <f t="shared" si="1"/>
        <v>16</v>
      </c>
      <c r="AA26" s="70">
        <f t="shared" si="2"/>
        <v>0</v>
      </c>
    </row>
    <row r="27" spans="1:27" ht="15.75" x14ac:dyDescent="0.2">
      <c r="A27" s="44">
        <v>22</v>
      </c>
      <c r="B27" s="85" t="s">
        <v>79</v>
      </c>
      <c r="C27" s="4">
        <v>10</v>
      </c>
      <c r="D27" s="5">
        <v>9</v>
      </c>
      <c r="E27" s="6">
        <v>9</v>
      </c>
      <c r="F27" s="5">
        <v>10</v>
      </c>
      <c r="G27" s="6">
        <v>9</v>
      </c>
      <c r="H27" s="5">
        <v>9</v>
      </c>
      <c r="I27" s="6">
        <v>9</v>
      </c>
      <c r="J27" s="5">
        <v>10</v>
      </c>
      <c r="K27" s="6">
        <v>9</v>
      </c>
      <c r="L27" s="5">
        <v>9</v>
      </c>
      <c r="M27" s="6">
        <v>10</v>
      </c>
      <c r="N27" s="5">
        <v>10</v>
      </c>
      <c r="O27" s="6">
        <v>10</v>
      </c>
      <c r="P27" s="5">
        <v>10</v>
      </c>
      <c r="Q27" s="6">
        <v>10</v>
      </c>
      <c r="R27" s="5">
        <v>10</v>
      </c>
      <c r="S27" s="6">
        <v>10</v>
      </c>
      <c r="T27" s="5">
        <v>10</v>
      </c>
      <c r="U27" s="6"/>
      <c r="V27" s="11">
        <v>10</v>
      </c>
      <c r="W27" s="68">
        <f t="shared" si="0"/>
        <v>9.6300000000000008</v>
      </c>
      <c r="X27" s="12">
        <v>7</v>
      </c>
      <c r="Y27" s="13">
        <v>0</v>
      </c>
      <c r="Z27" s="69">
        <f t="shared" si="1"/>
        <v>7</v>
      </c>
      <c r="AA27" s="70">
        <f t="shared" si="2"/>
        <v>0</v>
      </c>
    </row>
    <row r="28" spans="1:27" ht="15.75" x14ac:dyDescent="0.2">
      <c r="A28" s="44">
        <v>23</v>
      </c>
      <c r="B28" s="85" t="s">
        <v>80</v>
      </c>
      <c r="C28" s="4">
        <v>10</v>
      </c>
      <c r="D28" s="5">
        <v>9</v>
      </c>
      <c r="E28" s="6">
        <v>9</v>
      </c>
      <c r="F28" s="5">
        <v>9</v>
      </c>
      <c r="G28" s="6">
        <v>8</v>
      </c>
      <c r="H28" s="5">
        <v>10</v>
      </c>
      <c r="I28" s="6">
        <v>9</v>
      </c>
      <c r="J28" s="5">
        <v>10</v>
      </c>
      <c r="K28" s="6">
        <v>10</v>
      </c>
      <c r="L28" s="5">
        <v>8</v>
      </c>
      <c r="M28" s="6">
        <v>10</v>
      </c>
      <c r="N28" s="5">
        <v>10</v>
      </c>
      <c r="O28" s="6">
        <v>10</v>
      </c>
      <c r="P28" s="5">
        <v>10</v>
      </c>
      <c r="Q28" s="6">
        <v>10</v>
      </c>
      <c r="R28" s="5">
        <v>10</v>
      </c>
      <c r="S28" s="6">
        <v>10</v>
      </c>
      <c r="T28" s="5">
        <v>9</v>
      </c>
      <c r="U28" s="6"/>
      <c r="V28" s="11">
        <v>10</v>
      </c>
      <c r="W28" s="68">
        <f t="shared" si="0"/>
        <v>9.52</v>
      </c>
      <c r="X28" s="12">
        <v>2</v>
      </c>
      <c r="Y28" s="13">
        <v>0</v>
      </c>
      <c r="Z28" s="69">
        <f t="shared" si="1"/>
        <v>2</v>
      </c>
      <c r="AA28" s="70">
        <f t="shared" si="2"/>
        <v>0</v>
      </c>
    </row>
    <row r="29" spans="1:27" ht="15.75" x14ac:dyDescent="0.2">
      <c r="A29" s="44">
        <v>24</v>
      </c>
      <c r="B29" s="85" t="s">
        <v>81</v>
      </c>
      <c r="C29" s="4">
        <v>9</v>
      </c>
      <c r="D29" s="5">
        <v>10</v>
      </c>
      <c r="E29" s="6">
        <v>8</v>
      </c>
      <c r="F29" s="5">
        <v>6</v>
      </c>
      <c r="G29" s="6">
        <v>7</v>
      </c>
      <c r="H29" s="5">
        <v>7</v>
      </c>
      <c r="I29" s="6">
        <v>6</v>
      </c>
      <c r="J29" s="5">
        <v>9</v>
      </c>
      <c r="K29" s="6">
        <v>9</v>
      </c>
      <c r="L29" s="5">
        <v>8</v>
      </c>
      <c r="M29" s="6">
        <v>9</v>
      </c>
      <c r="N29" s="5"/>
      <c r="O29" s="6">
        <v>10</v>
      </c>
      <c r="P29" s="5">
        <v>10</v>
      </c>
      <c r="Q29" s="6">
        <v>10</v>
      </c>
      <c r="R29" s="5">
        <v>10</v>
      </c>
      <c r="S29" s="6">
        <v>10</v>
      </c>
      <c r="T29" s="5">
        <v>9</v>
      </c>
      <c r="U29" s="6"/>
      <c r="V29" s="11">
        <v>10</v>
      </c>
      <c r="W29" s="68">
        <f t="shared" si="0"/>
        <v>8.7200000000000006</v>
      </c>
      <c r="X29" s="12">
        <v>32</v>
      </c>
      <c r="Y29" s="13">
        <v>7</v>
      </c>
      <c r="Z29" s="69">
        <f t="shared" si="1"/>
        <v>25</v>
      </c>
      <c r="AA29" s="70">
        <f t="shared" si="2"/>
        <v>0</v>
      </c>
    </row>
    <row r="30" spans="1:27" ht="15.75" x14ac:dyDescent="0.2">
      <c r="A30" s="44">
        <v>25</v>
      </c>
      <c r="B30" s="85" t="s">
        <v>82</v>
      </c>
      <c r="C30" s="4">
        <v>9</v>
      </c>
      <c r="D30" s="5">
        <v>9</v>
      </c>
      <c r="E30" s="6">
        <v>9</v>
      </c>
      <c r="F30" s="5">
        <v>8</v>
      </c>
      <c r="G30" s="6">
        <v>10</v>
      </c>
      <c r="H30" s="5">
        <v>7</v>
      </c>
      <c r="I30" s="6">
        <v>8</v>
      </c>
      <c r="J30" s="5">
        <v>10</v>
      </c>
      <c r="K30" s="6">
        <v>8</v>
      </c>
      <c r="L30" s="5">
        <v>8</v>
      </c>
      <c r="M30" s="6">
        <v>10</v>
      </c>
      <c r="N30" s="5"/>
      <c r="O30" s="6">
        <v>10</v>
      </c>
      <c r="P30" s="5">
        <v>10</v>
      </c>
      <c r="Q30" s="6"/>
      <c r="R30" s="5">
        <v>10</v>
      </c>
      <c r="S30" s="6">
        <v>10</v>
      </c>
      <c r="T30" s="5">
        <v>8</v>
      </c>
      <c r="U30" s="6"/>
      <c r="V30" s="11">
        <v>10</v>
      </c>
      <c r="W30" s="68">
        <f t="shared" si="0"/>
        <v>9.0500000000000007</v>
      </c>
      <c r="X30" s="12">
        <v>22</v>
      </c>
      <c r="Y30" s="13">
        <v>0</v>
      </c>
      <c r="Z30" s="69">
        <f t="shared" si="1"/>
        <v>22</v>
      </c>
      <c r="AA30" s="70">
        <f t="shared" si="2"/>
        <v>0</v>
      </c>
    </row>
    <row r="31" spans="1:27" ht="15.75" x14ac:dyDescent="0.2">
      <c r="A31" s="44">
        <v>26</v>
      </c>
      <c r="B31" s="86" t="s">
        <v>83</v>
      </c>
      <c r="C31" s="4">
        <v>10</v>
      </c>
      <c r="D31" s="5">
        <v>9</v>
      </c>
      <c r="E31" s="6">
        <v>10</v>
      </c>
      <c r="F31" s="5">
        <v>10</v>
      </c>
      <c r="G31" s="6">
        <v>7</v>
      </c>
      <c r="H31" s="5">
        <v>8</v>
      </c>
      <c r="I31" s="6">
        <v>9</v>
      </c>
      <c r="J31" s="5">
        <v>9</v>
      </c>
      <c r="K31" s="6">
        <v>10</v>
      </c>
      <c r="L31" s="5">
        <v>9</v>
      </c>
      <c r="M31" s="6">
        <v>10</v>
      </c>
      <c r="N31" s="5">
        <v>10</v>
      </c>
      <c r="O31" s="6">
        <v>10</v>
      </c>
      <c r="P31" s="5">
        <v>10</v>
      </c>
      <c r="Q31" s="6">
        <v>10</v>
      </c>
      <c r="R31" s="5">
        <v>10</v>
      </c>
      <c r="S31" s="6">
        <v>10</v>
      </c>
      <c r="T31" s="5">
        <v>9</v>
      </c>
      <c r="U31" s="6"/>
      <c r="V31" s="11">
        <v>10</v>
      </c>
      <c r="W31" s="68">
        <f t="shared" si="0"/>
        <v>9.4700000000000006</v>
      </c>
      <c r="X31" s="12">
        <v>15</v>
      </c>
      <c r="Y31" s="13">
        <v>0</v>
      </c>
      <c r="Z31" s="69">
        <f t="shared" si="1"/>
        <v>15</v>
      </c>
      <c r="AA31" s="70">
        <f t="shared" si="2"/>
        <v>0</v>
      </c>
    </row>
    <row r="32" spans="1:27" ht="15.75" x14ac:dyDescent="0.2">
      <c r="A32" s="44">
        <v>27</v>
      </c>
      <c r="B32" s="85" t="s">
        <v>84</v>
      </c>
      <c r="C32" s="4">
        <v>9</v>
      </c>
      <c r="D32" s="5">
        <v>9</v>
      </c>
      <c r="E32" s="6">
        <v>9</v>
      </c>
      <c r="F32" s="5">
        <v>9</v>
      </c>
      <c r="G32" s="6">
        <v>6</v>
      </c>
      <c r="H32" s="5">
        <v>9</v>
      </c>
      <c r="I32" s="6">
        <v>9</v>
      </c>
      <c r="J32" s="5">
        <v>9</v>
      </c>
      <c r="K32" s="6">
        <v>9</v>
      </c>
      <c r="L32" s="5">
        <v>9</v>
      </c>
      <c r="M32" s="6">
        <v>10</v>
      </c>
      <c r="N32" s="5">
        <v>10</v>
      </c>
      <c r="O32" s="6">
        <v>10</v>
      </c>
      <c r="P32" s="5">
        <v>10</v>
      </c>
      <c r="Q32" s="6">
        <v>10</v>
      </c>
      <c r="R32" s="5">
        <v>10</v>
      </c>
      <c r="S32" s="6">
        <v>10</v>
      </c>
      <c r="T32" s="5">
        <v>10</v>
      </c>
      <c r="U32" s="6"/>
      <c r="V32" s="11">
        <v>10</v>
      </c>
      <c r="W32" s="68">
        <f t="shared" si="0"/>
        <v>9.31</v>
      </c>
      <c r="X32" s="12">
        <v>0</v>
      </c>
      <c r="Y32" s="13">
        <v>0</v>
      </c>
      <c r="Z32" s="69">
        <f t="shared" si="1"/>
        <v>0</v>
      </c>
      <c r="AA32" s="70">
        <f t="shared" si="2"/>
        <v>0</v>
      </c>
    </row>
    <row r="33" spans="1:27" ht="15.75" x14ac:dyDescent="0.2">
      <c r="A33" s="44">
        <v>28</v>
      </c>
      <c r="B33" s="85" t="s">
        <v>85</v>
      </c>
      <c r="C33" s="4">
        <v>10</v>
      </c>
      <c r="D33" s="5">
        <v>9</v>
      </c>
      <c r="E33" s="6">
        <v>10</v>
      </c>
      <c r="F33" s="5">
        <v>9</v>
      </c>
      <c r="G33" s="6">
        <v>8</v>
      </c>
      <c r="H33" s="5">
        <v>9</v>
      </c>
      <c r="I33" s="6">
        <v>9</v>
      </c>
      <c r="J33" s="5">
        <v>10</v>
      </c>
      <c r="K33" s="6">
        <v>10</v>
      </c>
      <c r="L33" s="5">
        <v>9</v>
      </c>
      <c r="M33" s="6">
        <v>10</v>
      </c>
      <c r="N33" s="5">
        <v>10</v>
      </c>
      <c r="O33" s="6">
        <v>10</v>
      </c>
      <c r="P33" s="5">
        <v>10</v>
      </c>
      <c r="Q33" s="6">
        <v>10</v>
      </c>
      <c r="R33" s="5">
        <v>10</v>
      </c>
      <c r="S33" s="6">
        <v>10</v>
      </c>
      <c r="T33" s="5">
        <v>9</v>
      </c>
      <c r="U33" s="6"/>
      <c r="V33" s="11">
        <v>10</v>
      </c>
      <c r="W33" s="68">
        <f>IF(COUNTIF(C33:V33,"&gt;0")-COUNTIF(C33:V33,"&gt;=5")&gt;0,"Cu corigente",IF(COUNTIF(C33:V33,0)&lt;&gt;0,"Neclasificat",IF(COUNTBLANK(C33:V33)=20,"Nu sunt date",INT(AVERAGE(C33:V33)*100)/100)))</f>
        <v>9.57</v>
      </c>
      <c r="X33" s="12">
        <v>4</v>
      </c>
      <c r="Y33" s="13">
        <v>0</v>
      </c>
      <c r="Z33" s="69">
        <f>X33-Y33</f>
        <v>4</v>
      </c>
      <c r="AA33" s="70">
        <f>COUNTIF(C33:V33,"&gt;0")-COUNTIF(C33:V33,"&gt;=5")</f>
        <v>0</v>
      </c>
    </row>
    <row r="34" spans="1:27" ht="15.75" x14ac:dyDescent="0.2">
      <c r="A34" s="44">
        <v>29</v>
      </c>
      <c r="B34" s="85" t="s">
        <v>86</v>
      </c>
      <c r="C34" s="4">
        <v>9</v>
      </c>
      <c r="D34" s="5">
        <v>9</v>
      </c>
      <c r="E34" s="6">
        <v>9</v>
      </c>
      <c r="F34" s="5">
        <v>9</v>
      </c>
      <c r="G34" s="6">
        <v>6</v>
      </c>
      <c r="H34" s="5">
        <v>8</v>
      </c>
      <c r="I34" s="6">
        <v>10</v>
      </c>
      <c r="J34" s="5">
        <v>10</v>
      </c>
      <c r="K34" s="6">
        <v>8</v>
      </c>
      <c r="L34" s="5">
        <v>7</v>
      </c>
      <c r="M34" s="6">
        <v>9</v>
      </c>
      <c r="N34" s="5">
        <v>10</v>
      </c>
      <c r="O34" s="6">
        <v>10</v>
      </c>
      <c r="P34" s="5">
        <v>10</v>
      </c>
      <c r="Q34" s="6">
        <v>10</v>
      </c>
      <c r="R34" s="5">
        <v>10</v>
      </c>
      <c r="S34" s="6">
        <v>10</v>
      </c>
      <c r="T34" s="5">
        <v>10</v>
      </c>
      <c r="U34" s="6"/>
      <c r="V34" s="11">
        <v>10</v>
      </c>
      <c r="W34" s="68">
        <f>IF(COUNTIF(C34:V34,"&gt;0")-COUNTIF(C34:V34,"&gt;=5")&gt;0,"Cu corigente",IF(COUNTIF(C34:V34,0)&lt;&gt;0,"Neclasificat",IF(COUNTBLANK(C34:V34)=20,"Nu sunt date",INT(AVERAGE(C34:V34)*100)/100)))</f>
        <v>9.15</v>
      </c>
      <c r="X34" s="12">
        <v>25</v>
      </c>
      <c r="Y34" s="13">
        <v>4</v>
      </c>
      <c r="Z34" s="69">
        <f>X34-Y34</f>
        <v>21</v>
      </c>
      <c r="AA34" s="70">
        <f>COUNTIF(C34:V34,"&gt;0")-COUNTIF(C34:V34,"&gt;=5")</f>
        <v>0</v>
      </c>
    </row>
    <row r="35" spans="1:27" ht="15.75" x14ac:dyDescent="0.2">
      <c r="A35" s="44">
        <v>30</v>
      </c>
      <c r="B35" s="85" t="s">
        <v>87</v>
      </c>
      <c r="C35" s="4">
        <v>10</v>
      </c>
      <c r="D35" s="5">
        <v>9</v>
      </c>
      <c r="E35" s="6">
        <v>9</v>
      </c>
      <c r="F35" s="5">
        <v>10</v>
      </c>
      <c r="G35" s="6">
        <v>8</v>
      </c>
      <c r="H35" s="5">
        <v>10</v>
      </c>
      <c r="I35" s="6">
        <v>10</v>
      </c>
      <c r="J35" s="5">
        <v>10</v>
      </c>
      <c r="K35" s="6">
        <v>10</v>
      </c>
      <c r="L35" s="5">
        <v>10</v>
      </c>
      <c r="M35" s="6">
        <v>10</v>
      </c>
      <c r="N35" s="5">
        <v>10</v>
      </c>
      <c r="O35" s="6">
        <v>10</v>
      </c>
      <c r="P35" s="5">
        <v>10</v>
      </c>
      <c r="Q35" s="6">
        <v>10</v>
      </c>
      <c r="R35" s="5">
        <v>10</v>
      </c>
      <c r="S35" s="6">
        <v>10</v>
      </c>
      <c r="T35" s="5">
        <v>10</v>
      </c>
      <c r="U35" s="6"/>
      <c r="V35" s="11">
        <v>10</v>
      </c>
      <c r="W35" s="68">
        <f>IF(COUNTIF(C35:V35,"&gt;0")-COUNTIF(C35:V35,"&gt;=5")&gt;0,"Cu corigente",IF(COUNTIF(C35:V35,0)&lt;&gt;0,"Neclasificat",IF(COUNTBLANK(C35:V35)=20,"Nu sunt date",INT(AVERAGE(C35:V35)*100)/100)))</f>
        <v>9.7799999999999994</v>
      </c>
      <c r="X35" s="12">
        <v>22</v>
      </c>
      <c r="Y35" s="13">
        <v>0</v>
      </c>
      <c r="Z35" s="69">
        <f>X35-Y35</f>
        <v>22</v>
      </c>
      <c r="AA35" s="70">
        <f>COUNTIF(C35:V35,"&gt;0")-COUNTIF(C35:V35,"&gt;=5")</f>
        <v>0</v>
      </c>
    </row>
    <row r="36" spans="1:27" x14ac:dyDescent="0.2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0"/>
      <c r="X36" s="50"/>
      <c r="Y36" s="50"/>
      <c r="Z36" s="50"/>
      <c r="AA36" s="51"/>
    </row>
    <row r="37" spans="1:27" ht="13.5" x14ac:dyDescent="0.25">
      <c r="A37" s="52" t="s">
        <v>3</v>
      </c>
      <c r="B37" s="8" t="s">
        <v>26</v>
      </c>
      <c r="C37" s="53" t="s">
        <v>14</v>
      </c>
      <c r="D37" s="8" t="s">
        <v>28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53"/>
      <c r="X37" s="53"/>
      <c r="Y37" s="53" t="s">
        <v>49</v>
      </c>
      <c r="Z37" s="53" t="s">
        <v>27</v>
      </c>
      <c r="AA37" s="15"/>
    </row>
    <row r="38" spans="1:27" ht="13.5" x14ac:dyDescent="0.25">
      <c r="A38" s="76" t="s">
        <v>4</v>
      </c>
      <c r="B38" s="77" t="s">
        <v>55</v>
      </c>
      <c r="C38" s="53" t="s">
        <v>15</v>
      </c>
      <c r="D38" s="8" t="s">
        <v>57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53" t="s">
        <v>29</v>
      </c>
      <c r="X38" s="78">
        <f>SUM(X6:X35)</f>
        <v>477</v>
      </c>
      <c r="Y38" s="54">
        <f>SUM(Y6:Y35)</f>
        <v>20</v>
      </c>
      <c r="Z38" s="54">
        <f>SUM(Z6:Z35)</f>
        <v>457</v>
      </c>
      <c r="AA38" s="15"/>
    </row>
    <row r="39" spans="1:27" ht="13.5" x14ac:dyDescent="0.25">
      <c r="A39" s="53" t="s">
        <v>5</v>
      </c>
      <c r="B39" s="8" t="s">
        <v>56</v>
      </c>
      <c r="C39" s="53" t="s">
        <v>16</v>
      </c>
      <c r="D39" s="8" t="s">
        <v>58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55" t="s">
        <v>31</v>
      </c>
      <c r="P39" s="15"/>
      <c r="Q39" s="55"/>
      <c r="R39" s="56"/>
      <c r="S39" s="56"/>
      <c r="T39" s="56"/>
      <c r="U39" s="56"/>
      <c r="V39" s="57">
        <f>COUNTIF(W6:W35,"&gt;=5")-V40-V41</f>
        <v>0</v>
      </c>
      <c r="W39" s="57"/>
      <c r="X39" s="55"/>
      <c r="Y39" s="56"/>
      <c r="Z39" s="56"/>
      <c r="AA39" s="15"/>
    </row>
    <row r="40" spans="1:27" ht="13.5" x14ac:dyDescent="0.25">
      <c r="A40" s="53" t="s">
        <v>6</v>
      </c>
      <c r="B40" s="8" t="s">
        <v>54</v>
      </c>
      <c r="C40" s="53" t="s">
        <v>17</v>
      </c>
      <c r="D40" s="8" t="s">
        <v>46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55" t="s">
        <v>34</v>
      </c>
      <c r="P40" s="15"/>
      <c r="Q40" s="55"/>
      <c r="R40" s="56"/>
      <c r="S40" s="56"/>
      <c r="T40" s="56"/>
      <c r="U40" s="56"/>
      <c r="V40" s="57">
        <f>COUNTIF(W6:W35,"&gt;=7")-V41</f>
        <v>3</v>
      </c>
      <c r="W40" s="57"/>
      <c r="X40" s="55" t="s">
        <v>32</v>
      </c>
      <c r="Y40" s="56"/>
      <c r="Z40" s="56"/>
      <c r="AA40" s="15">
        <f>COUNTIF(AA6:AA35,"1")</f>
        <v>0</v>
      </c>
    </row>
    <row r="41" spans="1:27" ht="13.5" x14ac:dyDescent="0.25">
      <c r="A41" s="53" t="s">
        <v>7</v>
      </c>
      <c r="B41" s="8" t="s">
        <v>30</v>
      </c>
      <c r="C41" s="53" t="s">
        <v>18</v>
      </c>
      <c r="D41" s="16" t="s">
        <v>52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55" t="s">
        <v>36</v>
      </c>
      <c r="P41" s="15"/>
      <c r="Q41" s="55"/>
      <c r="R41" s="56"/>
      <c r="S41" s="56"/>
      <c r="T41" s="56"/>
      <c r="U41" s="56"/>
      <c r="V41" s="57">
        <f>COUNTIF(W6:W35,"&gt;=9")</f>
        <v>27</v>
      </c>
      <c r="W41" s="57"/>
      <c r="X41" s="55" t="s">
        <v>35</v>
      </c>
      <c r="Y41" s="56"/>
      <c r="Z41" s="56"/>
      <c r="AA41" s="15">
        <f>COUNTIF(AA7:AA36,"2")</f>
        <v>0</v>
      </c>
    </row>
    <row r="42" spans="1:27" ht="13.5" x14ac:dyDescent="0.25">
      <c r="A42" s="53" t="s">
        <v>8</v>
      </c>
      <c r="B42" s="8" t="s">
        <v>33</v>
      </c>
      <c r="C42" s="53" t="s">
        <v>19</v>
      </c>
      <c r="D42" s="8" t="s">
        <v>92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55" t="s">
        <v>37</v>
      </c>
      <c r="Y42" s="56"/>
      <c r="Z42" s="56"/>
      <c r="AA42" s="15">
        <f>COUNTIF(AA7:AA36,"3")</f>
        <v>0</v>
      </c>
    </row>
    <row r="43" spans="1:27" ht="13.5" x14ac:dyDescent="0.25">
      <c r="A43" s="53" t="s">
        <v>9</v>
      </c>
      <c r="B43" s="8" t="s">
        <v>53</v>
      </c>
      <c r="C43" s="53" t="s">
        <v>44</v>
      </c>
      <c r="D43" s="8" t="s">
        <v>93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55" t="s">
        <v>39</v>
      </c>
      <c r="Y43" s="56"/>
      <c r="Z43" s="56"/>
      <c r="AA43" s="15">
        <f>COUNTIF(AA7:AA36,"4")</f>
        <v>0</v>
      </c>
    </row>
    <row r="44" spans="1:27" ht="13.5" x14ac:dyDescent="0.25">
      <c r="A44" s="53" t="s">
        <v>10</v>
      </c>
      <c r="B44" s="8" t="s">
        <v>38</v>
      </c>
      <c r="D44" s="7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55" t="s">
        <v>41</v>
      </c>
      <c r="Y44" s="56"/>
      <c r="Z44" s="56"/>
      <c r="AA44" s="15">
        <f>COUNTIF(AA7:AA36,"&gt;4")</f>
        <v>0</v>
      </c>
    </row>
    <row r="45" spans="1:27" ht="15.75" x14ac:dyDescent="0.25">
      <c r="A45" s="58" t="s">
        <v>11</v>
      </c>
      <c r="B45" s="8" t="s">
        <v>40</v>
      </c>
      <c r="D45" s="7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59" t="s">
        <v>43</v>
      </c>
      <c r="Q45" s="60"/>
      <c r="R45" s="60"/>
      <c r="S45" s="60"/>
      <c r="T45" s="60"/>
      <c r="U45" s="60"/>
      <c r="V45" s="59"/>
      <c r="W45" s="61">
        <f>IF(COUNT(W6:W35)=0,"Nu sunt date",INT(AVERAGE(W6:W35)*100)/100)</f>
        <v>9.4</v>
      </c>
      <c r="X45" s="15"/>
      <c r="Y45" s="15"/>
      <c r="Z45" s="15"/>
      <c r="AA45" s="15"/>
    </row>
    <row r="46" spans="1:27" ht="13.5" x14ac:dyDescent="0.25">
      <c r="A46" s="53" t="s">
        <v>12</v>
      </c>
      <c r="B46" s="8" t="s">
        <v>42</v>
      </c>
    </row>
    <row r="47" spans="1:27" ht="13.5" x14ac:dyDescent="0.25">
      <c r="A47" s="53" t="s">
        <v>13</v>
      </c>
      <c r="B47" s="8" t="s">
        <v>91</v>
      </c>
    </row>
  </sheetData>
  <sheetProtection formatColumns="0" formatRows="0"/>
  <phoneticPr fontId="0" type="noConversion"/>
  <pageMargins left="0.38" right="0.15748031496062992" top="0.39370078740157483" bottom="0.39370078740157483" header="0" footer="0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zoomScale="85" zoomScaleNormal="85" workbookViewId="0">
      <selection activeCell="C11" sqref="C11"/>
    </sheetView>
  </sheetViews>
  <sheetFormatPr defaultRowHeight="12.75" x14ac:dyDescent="0.2"/>
  <cols>
    <col min="1" max="1" width="5.140625" style="16" customWidth="1"/>
    <col min="2" max="2" width="33.140625" style="16" customWidth="1"/>
    <col min="3" max="20" width="6" style="16" customWidth="1"/>
    <col min="21" max="21" width="6" style="16" hidden="1" customWidth="1"/>
    <col min="22" max="22" width="7.7109375" style="16" customWidth="1"/>
    <col min="23" max="23" width="11.42578125" style="16" customWidth="1"/>
    <col min="24" max="24" width="8.85546875" style="16" customWidth="1"/>
    <col min="25" max="25" width="7.5703125" style="16" customWidth="1"/>
    <col min="26" max="26" width="5.85546875" style="16" customWidth="1"/>
    <col min="27" max="27" width="9" style="16" customWidth="1"/>
    <col min="28" max="16384" width="9.140625" style="16"/>
  </cols>
  <sheetData>
    <row r="1" spans="1:27" ht="15.75" x14ac:dyDescent="0.25">
      <c r="A1" s="14" t="s">
        <v>0</v>
      </c>
      <c r="B1" s="14"/>
      <c r="C1" s="14"/>
      <c r="D1" s="14"/>
      <c r="E1" s="14"/>
      <c r="F1" s="14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7" ht="15.75" x14ac:dyDescent="0.25">
      <c r="A2" s="14"/>
      <c r="B2" s="14"/>
      <c r="C2" s="14"/>
      <c r="D2" s="14"/>
      <c r="E2" s="14"/>
      <c r="F2" s="14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ht="20.25" x14ac:dyDescent="0.3">
      <c r="A3" s="14"/>
      <c r="B3" s="19" t="s">
        <v>50</v>
      </c>
      <c r="C3" s="14"/>
      <c r="D3" s="19" t="s">
        <v>48</v>
      </c>
      <c r="E3" s="14"/>
      <c r="F3" s="19" t="str">
        <f>'Sem I'!F3</f>
        <v>X - a F</v>
      </c>
      <c r="G3" s="15"/>
      <c r="H3" s="15"/>
      <c r="I3" s="17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 spans="1:27" ht="13.5" thickBo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15" thickTop="1" thickBot="1" x14ac:dyDescent="0.3">
      <c r="A5" s="20" t="s">
        <v>1</v>
      </c>
      <c r="B5" s="21" t="s">
        <v>2</v>
      </c>
      <c r="C5" s="22" t="s">
        <v>3</v>
      </c>
      <c r="D5" s="23" t="s">
        <v>4</v>
      </c>
      <c r="E5" s="24" t="s">
        <v>5</v>
      </c>
      <c r="F5" s="23" t="s">
        <v>6</v>
      </c>
      <c r="G5" s="24" t="s">
        <v>7</v>
      </c>
      <c r="H5" s="23" t="s">
        <v>8</v>
      </c>
      <c r="I5" s="24" t="s">
        <v>9</v>
      </c>
      <c r="J5" s="62" t="s">
        <v>10</v>
      </c>
      <c r="K5" s="24" t="s">
        <v>11</v>
      </c>
      <c r="L5" s="23" t="s">
        <v>12</v>
      </c>
      <c r="M5" s="24" t="s">
        <v>13</v>
      </c>
      <c r="N5" s="23" t="s">
        <v>14</v>
      </c>
      <c r="O5" s="24" t="s">
        <v>15</v>
      </c>
      <c r="P5" s="23" t="s">
        <v>16</v>
      </c>
      <c r="Q5" s="24" t="s">
        <v>17</v>
      </c>
      <c r="R5" s="26" t="s">
        <v>18</v>
      </c>
      <c r="S5" s="27" t="s">
        <v>19</v>
      </c>
      <c r="T5" s="62" t="s">
        <v>44</v>
      </c>
      <c r="U5" s="24" t="s">
        <v>45</v>
      </c>
      <c r="V5" s="71" t="s">
        <v>20</v>
      </c>
      <c r="W5" s="72" t="s">
        <v>21</v>
      </c>
      <c r="X5" s="29" t="s">
        <v>22</v>
      </c>
      <c r="Y5" s="30" t="s">
        <v>24</v>
      </c>
      <c r="Z5" s="31" t="s">
        <v>23</v>
      </c>
      <c r="AA5" s="67" t="s">
        <v>25</v>
      </c>
    </row>
    <row r="6" spans="1:27" ht="13.5" thickTop="1" x14ac:dyDescent="0.2">
      <c r="A6" s="81">
        <v>1</v>
      </c>
      <c r="B6" s="80" t="str">
        <f>'Sem I'!B6</f>
        <v>Denisa ANGHEL</v>
      </c>
      <c r="C6" s="2">
        <v>9</v>
      </c>
      <c r="D6" s="9">
        <v>10</v>
      </c>
      <c r="E6" s="2">
        <v>8</v>
      </c>
      <c r="F6" s="9">
        <v>9</v>
      </c>
      <c r="G6" s="2">
        <v>9</v>
      </c>
      <c r="H6" s="9">
        <v>10</v>
      </c>
      <c r="I6" s="2">
        <v>10</v>
      </c>
      <c r="J6" s="9">
        <v>10</v>
      </c>
      <c r="K6" s="2">
        <v>10</v>
      </c>
      <c r="L6" s="9">
        <v>10</v>
      </c>
      <c r="M6" s="2">
        <v>10</v>
      </c>
      <c r="N6" s="9">
        <v>10</v>
      </c>
      <c r="O6" s="2">
        <v>10</v>
      </c>
      <c r="P6" s="9">
        <v>10</v>
      </c>
      <c r="Q6" s="2">
        <v>10</v>
      </c>
      <c r="R6" s="3">
        <v>10</v>
      </c>
      <c r="S6" s="2">
        <v>10</v>
      </c>
      <c r="T6" s="9">
        <v>10</v>
      </c>
      <c r="U6" s="2"/>
      <c r="V6" s="10">
        <v>10</v>
      </c>
      <c r="W6" s="68">
        <f>IF(COUNTIF(C6:V6,"&gt;0")-COUNTIF(C6:V6,"&gt;=5")&gt;0,"Cu corigente",IF(COUNTIF(C6:V6,0)&lt;&gt;0,"Neclasificat",IF(COUNTBLANK(C6:V6)=20,"Nu sunt date",INT(AVERAGE(C6:V6)*100)/100)))</f>
        <v>9.73</v>
      </c>
      <c r="X6" s="12">
        <v>22</v>
      </c>
      <c r="Y6" s="13">
        <v>4</v>
      </c>
      <c r="Z6" s="69">
        <f t="shared" ref="Z6:Z35" si="0">X6-Y6</f>
        <v>18</v>
      </c>
      <c r="AA6" s="70">
        <f t="shared" ref="AA6:AA35" si="1">COUNTIF(C6:V6,"&gt;0")-COUNTIF(C6:V6,"&gt;=5")</f>
        <v>0</v>
      </c>
    </row>
    <row r="7" spans="1:27" x14ac:dyDescent="0.2">
      <c r="A7" s="82">
        <v>2</v>
      </c>
      <c r="B7" s="83" t="str">
        <f>'Sem I'!B7</f>
        <v>Ileana ANTON</v>
      </c>
      <c r="C7" s="4">
        <v>9</v>
      </c>
      <c r="D7" s="5">
        <v>10</v>
      </c>
      <c r="E7" s="6">
        <v>9</v>
      </c>
      <c r="F7" s="5">
        <v>9</v>
      </c>
      <c r="G7" s="6">
        <v>9</v>
      </c>
      <c r="H7" s="5">
        <v>8</v>
      </c>
      <c r="I7" s="6">
        <v>9</v>
      </c>
      <c r="J7" s="5">
        <v>10</v>
      </c>
      <c r="K7" s="6">
        <v>10</v>
      </c>
      <c r="L7" s="5">
        <v>10</v>
      </c>
      <c r="M7" s="6">
        <v>10</v>
      </c>
      <c r="N7" s="5">
        <v>10</v>
      </c>
      <c r="O7" s="6">
        <v>10</v>
      </c>
      <c r="P7" s="5">
        <v>10</v>
      </c>
      <c r="Q7" s="6">
        <v>10</v>
      </c>
      <c r="R7" s="7">
        <v>10</v>
      </c>
      <c r="S7" s="6">
        <v>10</v>
      </c>
      <c r="T7" s="5">
        <v>10</v>
      </c>
      <c r="U7" s="6"/>
      <c r="V7" s="11">
        <v>10</v>
      </c>
      <c r="W7" s="68">
        <f t="shared" ref="W7:W35" si="2">IF(COUNTIF(C7:V7,"&gt;0")-COUNTIF(C7:V7,"&gt;=5")&gt;0,"Cu corigente",IF(COUNTIF(C7:V7,0)&lt;&gt;0,"Neclasificat",IF(COUNTBLANK(C7:V7)=20,"Nu sunt date",INT(AVERAGE(C7:V7)*100)/100)))</f>
        <v>9.6300000000000008</v>
      </c>
      <c r="X7" s="12">
        <v>28</v>
      </c>
      <c r="Y7" s="13">
        <v>0</v>
      </c>
      <c r="Z7" s="69">
        <f t="shared" si="0"/>
        <v>28</v>
      </c>
      <c r="AA7" s="70">
        <f t="shared" si="1"/>
        <v>0</v>
      </c>
    </row>
    <row r="8" spans="1:27" x14ac:dyDescent="0.2">
      <c r="A8" s="82">
        <v>3</v>
      </c>
      <c r="B8" s="83" t="str">
        <f>'Sem I'!B8</f>
        <v>Alexandru BERBECARIU</v>
      </c>
      <c r="C8" s="4">
        <v>10</v>
      </c>
      <c r="D8" s="5">
        <v>8</v>
      </c>
      <c r="E8" s="6">
        <v>7</v>
      </c>
      <c r="F8" s="5">
        <v>9</v>
      </c>
      <c r="G8" s="6">
        <v>8</v>
      </c>
      <c r="H8" s="5">
        <v>8</v>
      </c>
      <c r="I8" s="6">
        <v>10</v>
      </c>
      <c r="J8" s="5">
        <v>10</v>
      </c>
      <c r="K8" s="6">
        <v>10</v>
      </c>
      <c r="L8" s="5">
        <v>10</v>
      </c>
      <c r="M8" s="6">
        <v>10</v>
      </c>
      <c r="N8" s="5">
        <v>10</v>
      </c>
      <c r="O8" s="6">
        <v>10</v>
      </c>
      <c r="P8" s="5">
        <v>10</v>
      </c>
      <c r="Q8" s="6">
        <v>10</v>
      </c>
      <c r="R8" s="7">
        <v>10</v>
      </c>
      <c r="S8" s="6">
        <v>10</v>
      </c>
      <c r="T8" s="5">
        <v>10</v>
      </c>
      <c r="U8" s="6"/>
      <c r="V8" s="11">
        <v>10</v>
      </c>
      <c r="W8" s="68">
        <f t="shared" si="2"/>
        <v>9.4700000000000006</v>
      </c>
      <c r="X8" s="12">
        <v>14</v>
      </c>
      <c r="Y8" s="13">
        <v>3</v>
      </c>
      <c r="Z8" s="69">
        <f t="shared" si="0"/>
        <v>11</v>
      </c>
      <c r="AA8" s="70">
        <f t="shared" si="1"/>
        <v>0</v>
      </c>
    </row>
    <row r="9" spans="1:27" x14ac:dyDescent="0.2">
      <c r="A9" s="82">
        <v>4</v>
      </c>
      <c r="B9" s="83" t="str">
        <f>'Sem I'!B9</f>
        <v>Sabina BUJOREANU</v>
      </c>
      <c r="C9" s="4">
        <v>9</v>
      </c>
      <c r="D9" s="5">
        <v>10</v>
      </c>
      <c r="E9" s="6">
        <v>8</v>
      </c>
      <c r="F9" s="5">
        <v>10</v>
      </c>
      <c r="G9" s="6">
        <v>9</v>
      </c>
      <c r="H9" s="5">
        <v>9</v>
      </c>
      <c r="I9" s="6">
        <v>9</v>
      </c>
      <c r="J9" s="5">
        <v>10</v>
      </c>
      <c r="K9" s="6">
        <v>9</v>
      </c>
      <c r="L9" s="5">
        <v>10</v>
      </c>
      <c r="M9" s="6">
        <v>10</v>
      </c>
      <c r="N9" s="5">
        <v>10</v>
      </c>
      <c r="O9" s="6">
        <v>10</v>
      </c>
      <c r="P9" s="5">
        <v>10</v>
      </c>
      <c r="Q9" s="6">
        <v>10</v>
      </c>
      <c r="R9" s="7">
        <v>10</v>
      </c>
      <c r="S9" s="6">
        <v>10</v>
      </c>
      <c r="T9" s="5">
        <v>10</v>
      </c>
      <c r="U9" s="6"/>
      <c r="V9" s="11">
        <v>10</v>
      </c>
      <c r="W9" s="68">
        <f t="shared" si="2"/>
        <v>9.6300000000000008</v>
      </c>
      <c r="X9" s="12">
        <v>28</v>
      </c>
      <c r="Y9" s="13">
        <v>5</v>
      </c>
      <c r="Z9" s="69">
        <f t="shared" si="0"/>
        <v>23</v>
      </c>
      <c r="AA9" s="70">
        <f t="shared" si="1"/>
        <v>0</v>
      </c>
    </row>
    <row r="10" spans="1:27" x14ac:dyDescent="0.2">
      <c r="A10" s="82">
        <v>5</v>
      </c>
      <c r="B10" s="83" t="str">
        <f>'Sem I'!B10</f>
        <v>Iulia BUZEA</v>
      </c>
      <c r="C10" s="4">
        <v>10</v>
      </c>
      <c r="D10" s="5">
        <v>10</v>
      </c>
      <c r="E10" s="6">
        <v>10</v>
      </c>
      <c r="F10" s="5">
        <v>10</v>
      </c>
      <c r="G10" s="6">
        <v>10</v>
      </c>
      <c r="H10" s="5">
        <v>10</v>
      </c>
      <c r="I10" s="6">
        <v>10</v>
      </c>
      <c r="J10" s="5">
        <v>10</v>
      </c>
      <c r="K10" s="6">
        <v>10</v>
      </c>
      <c r="L10" s="5">
        <v>10</v>
      </c>
      <c r="M10" s="6">
        <v>10</v>
      </c>
      <c r="N10" s="5">
        <v>10</v>
      </c>
      <c r="O10" s="6">
        <v>10</v>
      </c>
      <c r="P10" s="5">
        <v>10</v>
      </c>
      <c r="Q10" s="6">
        <v>10</v>
      </c>
      <c r="R10" s="7">
        <v>10</v>
      </c>
      <c r="S10" s="6">
        <v>10</v>
      </c>
      <c r="T10" s="5">
        <v>10</v>
      </c>
      <c r="U10" s="6"/>
      <c r="V10" s="11">
        <v>10</v>
      </c>
      <c r="W10" s="68">
        <f t="shared" si="2"/>
        <v>10</v>
      </c>
      <c r="X10" s="12">
        <v>44</v>
      </c>
      <c r="Y10" s="13">
        <v>0</v>
      </c>
      <c r="Z10" s="69">
        <f t="shared" si="0"/>
        <v>44</v>
      </c>
      <c r="AA10" s="70">
        <f t="shared" si="1"/>
        <v>0</v>
      </c>
    </row>
    <row r="11" spans="1:27" x14ac:dyDescent="0.2">
      <c r="A11" s="82">
        <v>6</v>
      </c>
      <c r="B11" s="83" t="str">
        <f>'Sem I'!B11</f>
        <v>Maria CHIRIBEŞ</v>
      </c>
      <c r="C11" s="4">
        <v>10</v>
      </c>
      <c r="D11" s="5">
        <v>10</v>
      </c>
      <c r="E11" s="6">
        <v>10</v>
      </c>
      <c r="F11" s="5">
        <v>10</v>
      </c>
      <c r="G11" s="6">
        <v>9</v>
      </c>
      <c r="H11" s="5">
        <v>10</v>
      </c>
      <c r="I11" s="6">
        <v>10</v>
      </c>
      <c r="J11" s="5">
        <v>10</v>
      </c>
      <c r="K11" s="6">
        <v>10</v>
      </c>
      <c r="L11" s="5">
        <v>10</v>
      </c>
      <c r="M11" s="6">
        <v>10</v>
      </c>
      <c r="N11" s="5">
        <v>10</v>
      </c>
      <c r="O11" s="6">
        <v>10</v>
      </c>
      <c r="P11" s="5">
        <v>10</v>
      </c>
      <c r="Q11" s="6"/>
      <c r="R11" s="7">
        <v>10</v>
      </c>
      <c r="S11" s="6">
        <v>10</v>
      </c>
      <c r="T11" s="5">
        <v>10</v>
      </c>
      <c r="U11" s="6"/>
      <c r="V11" s="11">
        <v>10</v>
      </c>
      <c r="W11" s="68">
        <f t="shared" si="2"/>
        <v>9.94</v>
      </c>
      <c r="X11" s="12">
        <v>26</v>
      </c>
      <c r="Y11" s="13">
        <v>0</v>
      </c>
      <c r="Z11" s="69">
        <f t="shared" si="0"/>
        <v>26</v>
      </c>
      <c r="AA11" s="70">
        <f t="shared" si="1"/>
        <v>0</v>
      </c>
    </row>
    <row r="12" spans="1:27" x14ac:dyDescent="0.2">
      <c r="A12" s="82">
        <v>7</v>
      </c>
      <c r="B12" s="83" t="str">
        <f>'Sem I'!B12</f>
        <v>Aylin ÇIL</v>
      </c>
      <c r="C12" s="4">
        <v>9</v>
      </c>
      <c r="D12" s="5">
        <v>8</v>
      </c>
      <c r="E12" s="6">
        <v>10</v>
      </c>
      <c r="F12" s="5">
        <v>9</v>
      </c>
      <c r="G12" s="6">
        <v>9</v>
      </c>
      <c r="H12" s="5">
        <v>6</v>
      </c>
      <c r="I12" s="6">
        <v>10</v>
      </c>
      <c r="J12" s="5">
        <v>10</v>
      </c>
      <c r="K12" s="6">
        <v>9</v>
      </c>
      <c r="L12" s="5">
        <v>9</v>
      </c>
      <c r="M12" s="6">
        <v>10</v>
      </c>
      <c r="N12" s="5">
        <v>10</v>
      </c>
      <c r="O12" s="6">
        <v>10</v>
      </c>
      <c r="P12" s="5">
        <v>10</v>
      </c>
      <c r="Q12" s="6">
        <v>10</v>
      </c>
      <c r="R12" s="7">
        <v>10</v>
      </c>
      <c r="S12" s="6">
        <v>10</v>
      </c>
      <c r="T12" s="5">
        <v>9</v>
      </c>
      <c r="U12" s="6"/>
      <c r="V12" s="11">
        <v>10</v>
      </c>
      <c r="W12" s="68">
        <f t="shared" si="2"/>
        <v>9.36</v>
      </c>
      <c r="X12" s="12">
        <v>26</v>
      </c>
      <c r="Y12" s="13">
        <v>0</v>
      </c>
      <c r="Z12" s="69">
        <f>X12-Y12</f>
        <v>26</v>
      </c>
      <c r="AA12" s="70">
        <f>COUNTIF(C12:V12,"&gt;0")-COUNTIF(C12:V12,"&gt;=5")</f>
        <v>0</v>
      </c>
    </row>
    <row r="13" spans="1:27" x14ac:dyDescent="0.2">
      <c r="A13" s="82">
        <v>8</v>
      </c>
      <c r="B13" s="83" t="str">
        <f>'Sem I'!B13</f>
        <v>Oana COMŞA-FULGA</v>
      </c>
      <c r="C13" s="4">
        <v>10</v>
      </c>
      <c r="D13" s="5">
        <v>10</v>
      </c>
      <c r="E13" s="6">
        <v>10</v>
      </c>
      <c r="F13" s="5">
        <v>10</v>
      </c>
      <c r="G13" s="6">
        <v>10</v>
      </c>
      <c r="H13" s="5">
        <v>10</v>
      </c>
      <c r="I13" s="6">
        <v>9</v>
      </c>
      <c r="J13" s="5">
        <v>10</v>
      </c>
      <c r="K13" s="6">
        <v>10</v>
      </c>
      <c r="L13" s="5">
        <v>10</v>
      </c>
      <c r="M13" s="6">
        <v>10</v>
      </c>
      <c r="N13" s="5">
        <v>10</v>
      </c>
      <c r="O13" s="6">
        <v>10</v>
      </c>
      <c r="P13" s="5">
        <v>10</v>
      </c>
      <c r="Q13" s="6">
        <v>10</v>
      </c>
      <c r="R13" s="7">
        <v>10</v>
      </c>
      <c r="S13" s="6">
        <v>10</v>
      </c>
      <c r="T13" s="5">
        <v>10</v>
      </c>
      <c r="U13" s="6"/>
      <c r="V13" s="11">
        <v>10</v>
      </c>
      <c r="W13" s="68">
        <f t="shared" si="2"/>
        <v>9.94</v>
      </c>
      <c r="X13" s="12">
        <v>29</v>
      </c>
      <c r="Y13" s="13">
        <v>2</v>
      </c>
      <c r="Z13" s="69">
        <f t="shared" si="0"/>
        <v>27</v>
      </c>
      <c r="AA13" s="70">
        <f t="shared" si="1"/>
        <v>0</v>
      </c>
    </row>
    <row r="14" spans="1:27" x14ac:dyDescent="0.2">
      <c r="A14" s="82">
        <v>9</v>
      </c>
      <c r="B14" s="83" t="str">
        <f>'Sem I'!B14</f>
        <v>Ştefan CRISTINOIU</v>
      </c>
      <c r="C14" s="4">
        <v>10</v>
      </c>
      <c r="D14" s="5">
        <v>10</v>
      </c>
      <c r="E14" s="6">
        <v>9</v>
      </c>
      <c r="F14" s="5">
        <v>9</v>
      </c>
      <c r="G14" s="6">
        <v>10</v>
      </c>
      <c r="H14" s="5">
        <v>10</v>
      </c>
      <c r="I14" s="6">
        <v>10</v>
      </c>
      <c r="J14" s="5">
        <v>10</v>
      </c>
      <c r="K14" s="6">
        <v>10</v>
      </c>
      <c r="L14" s="5">
        <v>10</v>
      </c>
      <c r="M14" s="6">
        <v>10</v>
      </c>
      <c r="N14" s="5">
        <v>10</v>
      </c>
      <c r="O14" s="6">
        <v>10</v>
      </c>
      <c r="P14" s="5">
        <v>10</v>
      </c>
      <c r="Q14" s="6">
        <v>10</v>
      </c>
      <c r="R14" s="7">
        <v>10</v>
      </c>
      <c r="S14" s="6">
        <v>10</v>
      </c>
      <c r="T14" s="5">
        <v>10</v>
      </c>
      <c r="U14" s="6"/>
      <c r="V14" s="11">
        <v>10</v>
      </c>
      <c r="W14" s="68">
        <f t="shared" si="2"/>
        <v>9.89</v>
      </c>
      <c r="X14" s="12">
        <v>10</v>
      </c>
      <c r="Y14" s="13">
        <v>0</v>
      </c>
      <c r="Z14" s="69">
        <f t="shared" si="0"/>
        <v>10</v>
      </c>
      <c r="AA14" s="70">
        <f t="shared" si="1"/>
        <v>0</v>
      </c>
    </row>
    <row r="15" spans="1:27" x14ac:dyDescent="0.2">
      <c r="A15" s="82">
        <v>10</v>
      </c>
      <c r="B15" s="83" t="str">
        <f>'Sem I'!B15</f>
        <v>Oana DIACONESCU</v>
      </c>
      <c r="C15" s="4">
        <v>9</v>
      </c>
      <c r="D15" s="5">
        <v>9</v>
      </c>
      <c r="E15" s="6">
        <v>10</v>
      </c>
      <c r="F15" s="5">
        <v>6</v>
      </c>
      <c r="G15" s="6">
        <v>9</v>
      </c>
      <c r="H15" s="5">
        <v>7</v>
      </c>
      <c r="I15" s="6">
        <v>10</v>
      </c>
      <c r="J15" s="5">
        <v>10</v>
      </c>
      <c r="K15" s="6">
        <v>8</v>
      </c>
      <c r="L15" s="5">
        <v>9</v>
      </c>
      <c r="M15" s="6">
        <v>10</v>
      </c>
      <c r="N15" s="5"/>
      <c r="O15" s="6">
        <v>10</v>
      </c>
      <c r="P15" s="5">
        <v>10</v>
      </c>
      <c r="Q15" s="6">
        <v>10</v>
      </c>
      <c r="R15" s="7">
        <v>10</v>
      </c>
      <c r="S15" s="6">
        <v>10</v>
      </c>
      <c r="T15" s="5">
        <v>7</v>
      </c>
      <c r="U15" s="6"/>
      <c r="V15" s="11">
        <v>9</v>
      </c>
      <c r="W15" s="68">
        <f t="shared" si="2"/>
        <v>9.0500000000000007</v>
      </c>
      <c r="X15" s="12">
        <v>54</v>
      </c>
      <c r="Y15" s="13">
        <v>9</v>
      </c>
      <c r="Z15" s="69">
        <f t="shared" si="0"/>
        <v>45</v>
      </c>
      <c r="AA15" s="70">
        <f t="shared" si="1"/>
        <v>0</v>
      </c>
    </row>
    <row r="16" spans="1:27" x14ac:dyDescent="0.2">
      <c r="A16" s="82">
        <v>11</v>
      </c>
      <c r="B16" s="83" t="str">
        <f>'Sem I'!B16</f>
        <v>Natalia DRĂGUŢU</v>
      </c>
      <c r="C16" s="4">
        <v>10</v>
      </c>
      <c r="D16" s="5">
        <v>10</v>
      </c>
      <c r="E16" s="6">
        <v>10</v>
      </c>
      <c r="F16" s="5">
        <v>10</v>
      </c>
      <c r="G16" s="6">
        <v>10</v>
      </c>
      <c r="H16" s="5">
        <v>10</v>
      </c>
      <c r="I16" s="6">
        <v>9</v>
      </c>
      <c r="J16" s="5">
        <v>10</v>
      </c>
      <c r="K16" s="6">
        <v>10</v>
      </c>
      <c r="L16" s="5">
        <v>10</v>
      </c>
      <c r="M16" s="6">
        <v>10</v>
      </c>
      <c r="N16" s="5">
        <v>10</v>
      </c>
      <c r="O16" s="6">
        <v>10</v>
      </c>
      <c r="P16" s="5">
        <v>10</v>
      </c>
      <c r="Q16" s="6">
        <v>10</v>
      </c>
      <c r="R16" s="7">
        <v>10</v>
      </c>
      <c r="S16" s="6">
        <v>10</v>
      </c>
      <c r="T16" s="5">
        <v>10</v>
      </c>
      <c r="U16" s="6"/>
      <c r="V16" s="11">
        <v>10</v>
      </c>
      <c r="W16" s="68">
        <f t="shared" si="2"/>
        <v>9.94</v>
      </c>
      <c r="X16" s="12">
        <v>3</v>
      </c>
      <c r="Y16" s="13">
        <v>0</v>
      </c>
      <c r="Z16" s="69">
        <f t="shared" si="0"/>
        <v>3</v>
      </c>
      <c r="AA16" s="70">
        <f t="shared" si="1"/>
        <v>0</v>
      </c>
    </row>
    <row r="17" spans="1:27" x14ac:dyDescent="0.2">
      <c r="A17" s="82">
        <v>12</v>
      </c>
      <c r="B17" s="83" t="str">
        <f>'Sem I'!B17</f>
        <v>Alexandra DUMITRU</v>
      </c>
      <c r="C17" s="4">
        <v>9</v>
      </c>
      <c r="D17" s="5">
        <v>9</v>
      </c>
      <c r="E17" s="6">
        <v>9</v>
      </c>
      <c r="F17" s="5">
        <v>7</v>
      </c>
      <c r="G17" s="6">
        <v>9</v>
      </c>
      <c r="H17" s="5">
        <v>9</v>
      </c>
      <c r="I17" s="6">
        <v>10</v>
      </c>
      <c r="J17" s="5">
        <v>10</v>
      </c>
      <c r="K17" s="6">
        <v>8</v>
      </c>
      <c r="L17" s="5">
        <v>9</v>
      </c>
      <c r="M17" s="6">
        <v>10</v>
      </c>
      <c r="N17" s="5">
        <v>10</v>
      </c>
      <c r="O17" s="6">
        <v>10</v>
      </c>
      <c r="P17" s="5">
        <v>10</v>
      </c>
      <c r="Q17" s="6">
        <v>10</v>
      </c>
      <c r="R17" s="7">
        <v>10</v>
      </c>
      <c r="S17" s="6">
        <v>10</v>
      </c>
      <c r="T17" s="5">
        <v>9</v>
      </c>
      <c r="U17" s="6"/>
      <c r="V17" s="11">
        <v>10</v>
      </c>
      <c r="W17" s="68">
        <f t="shared" si="2"/>
        <v>9.36</v>
      </c>
      <c r="X17" s="12">
        <v>37</v>
      </c>
      <c r="Y17" s="13">
        <v>3</v>
      </c>
      <c r="Z17" s="69">
        <f t="shared" si="0"/>
        <v>34</v>
      </c>
      <c r="AA17" s="70">
        <f t="shared" si="1"/>
        <v>0</v>
      </c>
    </row>
    <row r="18" spans="1:27" x14ac:dyDescent="0.2">
      <c r="A18" s="82">
        <v>13</v>
      </c>
      <c r="B18" s="83" t="str">
        <f>'Sem I'!B18</f>
        <v>Andreea EFTIMIE</v>
      </c>
      <c r="C18" s="4">
        <v>9</v>
      </c>
      <c r="D18" s="5">
        <v>8</v>
      </c>
      <c r="E18" s="6">
        <v>9</v>
      </c>
      <c r="F18" s="5">
        <v>5</v>
      </c>
      <c r="G18" s="6">
        <v>8</v>
      </c>
      <c r="H18" s="5">
        <v>7</v>
      </c>
      <c r="I18" s="6">
        <v>10</v>
      </c>
      <c r="J18" s="5">
        <v>9</v>
      </c>
      <c r="K18" s="6">
        <v>9</v>
      </c>
      <c r="L18" s="5">
        <v>9</v>
      </c>
      <c r="M18" s="6">
        <v>10</v>
      </c>
      <c r="N18" s="5">
        <v>10</v>
      </c>
      <c r="O18" s="6">
        <v>10</v>
      </c>
      <c r="P18" s="5">
        <v>10</v>
      </c>
      <c r="Q18" s="6">
        <v>10</v>
      </c>
      <c r="R18" s="7">
        <v>10</v>
      </c>
      <c r="S18" s="6">
        <v>10</v>
      </c>
      <c r="T18" s="5">
        <v>7</v>
      </c>
      <c r="U18" s="6"/>
      <c r="V18" s="11">
        <v>10</v>
      </c>
      <c r="W18" s="68">
        <f t="shared" si="2"/>
        <v>8.94</v>
      </c>
      <c r="X18" s="12">
        <v>61</v>
      </c>
      <c r="Y18" s="13">
        <v>0</v>
      </c>
      <c r="Z18" s="69">
        <f t="shared" si="0"/>
        <v>61</v>
      </c>
      <c r="AA18" s="70">
        <f t="shared" si="1"/>
        <v>0</v>
      </c>
    </row>
    <row r="19" spans="1:27" x14ac:dyDescent="0.2">
      <c r="A19" s="82">
        <v>14</v>
      </c>
      <c r="B19" s="83" t="str">
        <f>'Sem I'!B19</f>
        <v>Andreea GRIGOROIU</v>
      </c>
      <c r="C19" s="4">
        <v>9</v>
      </c>
      <c r="D19" s="5">
        <v>10</v>
      </c>
      <c r="E19" s="6">
        <v>9</v>
      </c>
      <c r="F19" s="5">
        <v>10</v>
      </c>
      <c r="G19" s="6">
        <v>9</v>
      </c>
      <c r="H19" s="5">
        <v>8</v>
      </c>
      <c r="I19" s="6">
        <v>9</v>
      </c>
      <c r="J19" s="5">
        <v>10</v>
      </c>
      <c r="K19" s="6">
        <v>10</v>
      </c>
      <c r="L19" s="5">
        <v>10</v>
      </c>
      <c r="M19" s="6">
        <v>10</v>
      </c>
      <c r="N19" s="5"/>
      <c r="O19" s="6">
        <v>10</v>
      </c>
      <c r="P19" s="5">
        <v>10</v>
      </c>
      <c r="Q19" s="6">
        <v>10</v>
      </c>
      <c r="R19" s="7">
        <v>10</v>
      </c>
      <c r="S19" s="6">
        <v>10</v>
      </c>
      <c r="T19" s="5">
        <v>10</v>
      </c>
      <c r="U19" s="6"/>
      <c r="V19" s="11">
        <v>10</v>
      </c>
      <c r="W19" s="68">
        <f t="shared" si="2"/>
        <v>9.66</v>
      </c>
      <c r="X19" s="12">
        <v>31</v>
      </c>
      <c r="Y19" s="13">
        <v>5</v>
      </c>
      <c r="Z19" s="69">
        <f t="shared" si="0"/>
        <v>26</v>
      </c>
      <c r="AA19" s="70">
        <f t="shared" si="1"/>
        <v>0</v>
      </c>
    </row>
    <row r="20" spans="1:27" x14ac:dyDescent="0.2">
      <c r="A20" s="82">
        <v>15</v>
      </c>
      <c r="B20" s="83" t="str">
        <f>'Sem I'!B20</f>
        <v>Alice IOANA</v>
      </c>
      <c r="C20" s="4">
        <v>10</v>
      </c>
      <c r="D20" s="5">
        <v>9</v>
      </c>
      <c r="E20" s="6">
        <v>8</v>
      </c>
      <c r="F20" s="5">
        <v>8</v>
      </c>
      <c r="G20" s="6">
        <v>9</v>
      </c>
      <c r="H20" s="5">
        <v>8</v>
      </c>
      <c r="I20" s="6">
        <v>9</v>
      </c>
      <c r="J20" s="5">
        <v>10</v>
      </c>
      <c r="K20" s="6">
        <v>10</v>
      </c>
      <c r="L20" s="5">
        <v>10</v>
      </c>
      <c r="M20" s="6">
        <v>10</v>
      </c>
      <c r="N20" s="5">
        <v>10</v>
      </c>
      <c r="O20" s="6">
        <v>10</v>
      </c>
      <c r="P20" s="5">
        <v>10</v>
      </c>
      <c r="Q20" s="6">
        <v>10</v>
      </c>
      <c r="R20" s="7">
        <v>10</v>
      </c>
      <c r="S20" s="6">
        <v>10</v>
      </c>
      <c r="T20" s="5">
        <v>10</v>
      </c>
      <c r="U20" s="6"/>
      <c r="V20" s="11">
        <v>10</v>
      </c>
      <c r="W20" s="68">
        <f t="shared" si="2"/>
        <v>9.52</v>
      </c>
      <c r="X20" s="12">
        <v>22</v>
      </c>
      <c r="Y20" s="13">
        <v>0</v>
      </c>
      <c r="Z20" s="69">
        <f t="shared" si="0"/>
        <v>22</v>
      </c>
      <c r="AA20" s="70">
        <f t="shared" si="1"/>
        <v>0</v>
      </c>
    </row>
    <row r="21" spans="1:27" x14ac:dyDescent="0.2">
      <c r="A21" s="82">
        <v>16</v>
      </c>
      <c r="B21" s="83" t="str">
        <f>'Sem I'!B21</f>
        <v>Vlad LUPU</v>
      </c>
      <c r="C21" s="4">
        <v>9</v>
      </c>
      <c r="D21" s="5">
        <v>9</v>
      </c>
      <c r="E21" s="6">
        <v>10</v>
      </c>
      <c r="F21" s="5">
        <v>9</v>
      </c>
      <c r="G21" s="6">
        <v>9</v>
      </c>
      <c r="H21" s="5">
        <v>9</v>
      </c>
      <c r="I21" s="6">
        <v>10</v>
      </c>
      <c r="J21" s="5">
        <v>10</v>
      </c>
      <c r="K21" s="6">
        <v>10</v>
      </c>
      <c r="L21" s="5">
        <v>10</v>
      </c>
      <c r="M21" s="6">
        <v>10</v>
      </c>
      <c r="N21" s="5">
        <v>10</v>
      </c>
      <c r="O21" s="6">
        <v>10</v>
      </c>
      <c r="P21" s="5">
        <v>10</v>
      </c>
      <c r="Q21" s="6">
        <v>10</v>
      </c>
      <c r="R21" s="7">
        <v>10</v>
      </c>
      <c r="S21" s="6">
        <v>10</v>
      </c>
      <c r="T21" s="5">
        <v>10</v>
      </c>
      <c r="U21" s="6"/>
      <c r="V21" s="11">
        <v>10</v>
      </c>
      <c r="W21" s="68">
        <f t="shared" si="2"/>
        <v>9.73</v>
      </c>
      <c r="X21" s="12">
        <v>17</v>
      </c>
      <c r="Y21" s="13">
        <v>0</v>
      </c>
      <c r="Z21" s="69">
        <f t="shared" si="0"/>
        <v>17</v>
      </c>
      <c r="AA21" s="70">
        <f t="shared" si="1"/>
        <v>0</v>
      </c>
    </row>
    <row r="22" spans="1:27" x14ac:dyDescent="0.2">
      <c r="A22" s="82">
        <v>17</v>
      </c>
      <c r="B22" s="83" t="str">
        <f>'Sem I'!B22</f>
        <v>Bianca MORARU</v>
      </c>
      <c r="C22" s="4">
        <v>10</v>
      </c>
      <c r="D22" s="5">
        <v>9</v>
      </c>
      <c r="E22" s="6">
        <v>8</v>
      </c>
      <c r="F22" s="5">
        <v>10</v>
      </c>
      <c r="G22" s="6">
        <v>9</v>
      </c>
      <c r="H22" s="5">
        <v>10</v>
      </c>
      <c r="I22" s="6">
        <v>10</v>
      </c>
      <c r="J22" s="5">
        <v>10</v>
      </c>
      <c r="K22" s="6">
        <v>10</v>
      </c>
      <c r="L22" s="5">
        <v>10</v>
      </c>
      <c r="M22" s="6">
        <v>10</v>
      </c>
      <c r="N22" s="5">
        <v>10</v>
      </c>
      <c r="O22" s="6">
        <v>10</v>
      </c>
      <c r="P22" s="5">
        <v>10</v>
      </c>
      <c r="Q22" s="6">
        <v>10</v>
      </c>
      <c r="R22" s="7">
        <v>10</v>
      </c>
      <c r="S22" s="6">
        <v>10</v>
      </c>
      <c r="T22" s="5">
        <v>10</v>
      </c>
      <c r="U22" s="6"/>
      <c r="V22" s="11">
        <v>10</v>
      </c>
      <c r="W22" s="68">
        <f t="shared" si="2"/>
        <v>9.7799999999999994</v>
      </c>
      <c r="X22" s="12">
        <v>27</v>
      </c>
      <c r="Y22" s="13">
        <v>0</v>
      </c>
      <c r="Z22" s="69">
        <f t="shared" si="0"/>
        <v>27</v>
      </c>
      <c r="AA22" s="70">
        <f t="shared" si="1"/>
        <v>0</v>
      </c>
    </row>
    <row r="23" spans="1:27" x14ac:dyDescent="0.2">
      <c r="A23" s="82">
        <v>18</v>
      </c>
      <c r="B23" s="83" t="str">
        <f>'Sem I'!B23</f>
        <v>Bianca NEGREA</v>
      </c>
      <c r="C23" s="4">
        <v>10</v>
      </c>
      <c r="D23" s="5">
        <v>10</v>
      </c>
      <c r="E23" s="6">
        <v>10</v>
      </c>
      <c r="F23" s="5">
        <v>10</v>
      </c>
      <c r="G23" s="6">
        <v>9</v>
      </c>
      <c r="H23" s="5">
        <v>9</v>
      </c>
      <c r="I23" s="6">
        <v>10</v>
      </c>
      <c r="J23" s="5">
        <v>10</v>
      </c>
      <c r="K23" s="6">
        <v>10</v>
      </c>
      <c r="L23" s="5">
        <v>10</v>
      </c>
      <c r="M23" s="6">
        <v>10</v>
      </c>
      <c r="N23" s="5">
        <v>10</v>
      </c>
      <c r="O23" s="6">
        <v>10</v>
      </c>
      <c r="P23" s="5">
        <v>10</v>
      </c>
      <c r="Q23" s="6">
        <v>10</v>
      </c>
      <c r="R23" s="7">
        <v>10</v>
      </c>
      <c r="S23" s="6">
        <v>10</v>
      </c>
      <c r="T23" s="5">
        <v>10</v>
      </c>
      <c r="U23" s="6"/>
      <c r="V23" s="11">
        <v>10</v>
      </c>
      <c r="W23" s="68">
        <f t="shared" si="2"/>
        <v>9.89</v>
      </c>
      <c r="X23" s="12">
        <v>22</v>
      </c>
      <c r="Y23" s="13">
        <v>3</v>
      </c>
      <c r="Z23" s="69">
        <f t="shared" si="0"/>
        <v>19</v>
      </c>
      <c r="AA23" s="70">
        <f t="shared" si="1"/>
        <v>0</v>
      </c>
    </row>
    <row r="24" spans="1:27" x14ac:dyDescent="0.2">
      <c r="A24" s="82">
        <v>19</v>
      </c>
      <c r="B24" s="83" t="str">
        <f>'Sem I'!B24</f>
        <v>Delia OCHI</v>
      </c>
      <c r="C24" s="4">
        <v>10</v>
      </c>
      <c r="D24" s="5">
        <v>7</v>
      </c>
      <c r="E24" s="6">
        <v>10</v>
      </c>
      <c r="F24" s="5">
        <v>9</v>
      </c>
      <c r="G24" s="6">
        <v>9</v>
      </c>
      <c r="H24" s="5">
        <v>9</v>
      </c>
      <c r="I24" s="6">
        <v>10</v>
      </c>
      <c r="J24" s="5">
        <v>10</v>
      </c>
      <c r="K24" s="6">
        <v>9</v>
      </c>
      <c r="L24" s="5">
        <v>9</v>
      </c>
      <c r="M24" s="6">
        <v>10</v>
      </c>
      <c r="N24" s="5">
        <v>10</v>
      </c>
      <c r="O24" s="6">
        <v>10</v>
      </c>
      <c r="P24" s="5">
        <v>10</v>
      </c>
      <c r="Q24" s="6"/>
      <c r="R24" s="7">
        <v>10</v>
      </c>
      <c r="S24" s="6">
        <v>10</v>
      </c>
      <c r="T24" s="5">
        <v>9</v>
      </c>
      <c r="U24" s="6"/>
      <c r="V24" s="11">
        <v>10</v>
      </c>
      <c r="W24" s="68">
        <f t="shared" si="2"/>
        <v>9.5</v>
      </c>
      <c r="X24" s="12">
        <v>48</v>
      </c>
      <c r="Y24" s="13">
        <v>9</v>
      </c>
      <c r="Z24" s="69">
        <f t="shared" si="0"/>
        <v>39</v>
      </c>
      <c r="AA24" s="70">
        <f t="shared" si="1"/>
        <v>0</v>
      </c>
    </row>
    <row r="25" spans="1:27" x14ac:dyDescent="0.2">
      <c r="A25" s="82">
        <v>20</v>
      </c>
      <c r="B25" s="83" t="str">
        <f>'Sem I'!B25</f>
        <v>Andreea OLTEANU</v>
      </c>
      <c r="C25" s="4">
        <v>9</v>
      </c>
      <c r="D25" s="5">
        <v>9</v>
      </c>
      <c r="E25" s="6">
        <v>10</v>
      </c>
      <c r="F25" s="5">
        <v>9</v>
      </c>
      <c r="G25" s="6">
        <v>9</v>
      </c>
      <c r="H25" s="5">
        <v>9</v>
      </c>
      <c r="I25" s="6">
        <v>9</v>
      </c>
      <c r="J25" s="5">
        <v>10</v>
      </c>
      <c r="K25" s="6">
        <v>10</v>
      </c>
      <c r="L25" s="5">
        <v>10</v>
      </c>
      <c r="M25" s="6">
        <v>10</v>
      </c>
      <c r="N25" s="5">
        <v>10</v>
      </c>
      <c r="O25" s="6">
        <v>10</v>
      </c>
      <c r="P25" s="5">
        <v>10</v>
      </c>
      <c r="Q25" s="6">
        <v>10</v>
      </c>
      <c r="R25" s="7">
        <v>10</v>
      </c>
      <c r="S25" s="6">
        <v>10</v>
      </c>
      <c r="T25" s="5">
        <v>10</v>
      </c>
      <c r="U25" s="6"/>
      <c r="V25" s="11">
        <v>10</v>
      </c>
      <c r="W25" s="68">
        <f t="shared" si="2"/>
        <v>9.68</v>
      </c>
      <c r="X25" s="12">
        <v>23</v>
      </c>
      <c r="Y25" s="13">
        <v>1</v>
      </c>
      <c r="Z25" s="69">
        <f t="shared" si="0"/>
        <v>22</v>
      </c>
      <c r="AA25" s="70">
        <f t="shared" si="1"/>
        <v>0</v>
      </c>
    </row>
    <row r="26" spans="1:27" x14ac:dyDescent="0.2">
      <c r="A26" s="82">
        <v>21</v>
      </c>
      <c r="B26" s="83" t="str">
        <f>'Sem I'!B26</f>
        <v>Victor PANŢURU</v>
      </c>
      <c r="C26" s="4">
        <v>9</v>
      </c>
      <c r="D26" s="5">
        <v>9</v>
      </c>
      <c r="E26" s="6">
        <v>7</v>
      </c>
      <c r="F26" s="5">
        <v>9</v>
      </c>
      <c r="G26" s="6">
        <v>7</v>
      </c>
      <c r="H26" s="5">
        <v>8</v>
      </c>
      <c r="I26" s="6">
        <v>9</v>
      </c>
      <c r="J26" s="5">
        <v>10</v>
      </c>
      <c r="K26" s="6">
        <v>10</v>
      </c>
      <c r="L26" s="5">
        <v>10</v>
      </c>
      <c r="M26" s="6">
        <v>10</v>
      </c>
      <c r="N26" s="5">
        <v>10</v>
      </c>
      <c r="O26" s="6">
        <v>10</v>
      </c>
      <c r="P26" s="5">
        <v>10</v>
      </c>
      <c r="Q26" s="6">
        <v>10</v>
      </c>
      <c r="R26" s="7">
        <v>10</v>
      </c>
      <c r="S26" s="6">
        <v>10</v>
      </c>
      <c r="T26" s="5">
        <v>10</v>
      </c>
      <c r="U26" s="6"/>
      <c r="V26" s="11">
        <v>10</v>
      </c>
      <c r="W26" s="68">
        <f t="shared" si="2"/>
        <v>9.36</v>
      </c>
      <c r="X26" s="12">
        <v>36</v>
      </c>
      <c r="Y26" s="13">
        <v>0</v>
      </c>
      <c r="Z26" s="69">
        <f t="shared" si="0"/>
        <v>36</v>
      </c>
      <c r="AA26" s="70">
        <f t="shared" si="1"/>
        <v>0</v>
      </c>
    </row>
    <row r="27" spans="1:27" x14ac:dyDescent="0.2">
      <c r="A27" s="82">
        <v>22</v>
      </c>
      <c r="B27" s="83" t="str">
        <f>'Sem I'!B27</f>
        <v>Rareş PĂTRAŞCU</v>
      </c>
      <c r="C27" s="4">
        <v>9</v>
      </c>
      <c r="D27" s="5">
        <v>9</v>
      </c>
      <c r="E27" s="6">
        <v>7</v>
      </c>
      <c r="F27" s="5">
        <v>9</v>
      </c>
      <c r="G27" s="6">
        <v>9</v>
      </c>
      <c r="H27" s="5">
        <v>10</v>
      </c>
      <c r="I27" s="6">
        <v>9</v>
      </c>
      <c r="J27" s="5">
        <v>10</v>
      </c>
      <c r="K27" s="6">
        <v>10</v>
      </c>
      <c r="L27" s="5">
        <v>10</v>
      </c>
      <c r="M27" s="6">
        <v>10</v>
      </c>
      <c r="N27" s="5">
        <v>10</v>
      </c>
      <c r="O27" s="6">
        <v>10</v>
      </c>
      <c r="P27" s="5">
        <v>10</v>
      </c>
      <c r="Q27" s="6">
        <v>10</v>
      </c>
      <c r="R27" s="7">
        <v>10</v>
      </c>
      <c r="S27" s="6">
        <v>10</v>
      </c>
      <c r="T27" s="5">
        <v>10</v>
      </c>
      <c r="U27" s="6"/>
      <c r="V27" s="11">
        <v>10</v>
      </c>
      <c r="W27" s="68">
        <f t="shared" si="2"/>
        <v>9.57</v>
      </c>
      <c r="X27" s="12">
        <v>5</v>
      </c>
      <c r="Y27" s="13">
        <v>2</v>
      </c>
      <c r="Z27" s="69">
        <f t="shared" si="0"/>
        <v>3</v>
      </c>
      <c r="AA27" s="70">
        <f t="shared" si="1"/>
        <v>0</v>
      </c>
    </row>
    <row r="28" spans="1:27" x14ac:dyDescent="0.2">
      <c r="A28" s="82">
        <v>23</v>
      </c>
      <c r="B28" s="83" t="str">
        <f>'Sem I'!B28</f>
        <v>Oana PORUMB</v>
      </c>
      <c r="C28" s="4">
        <v>10</v>
      </c>
      <c r="D28" s="5">
        <v>9</v>
      </c>
      <c r="E28" s="6">
        <v>9</v>
      </c>
      <c r="F28" s="5">
        <v>9</v>
      </c>
      <c r="G28" s="6">
        <v>10</v>
      </c>
      <c r="H28" s="5">
        <v>10</v>
      </c>
      <c r="I28" s="6">
        <v>10</v>
      </c>
      <c r="J28" s="5">
        <v>10</v>
      </c>
      <c r="K28" s="6">
        <v>10</v>
      </c>
      <c r="L28" s="5">
        <v>10</v>
      </c>
      <c r="M28" s="6">
        <v>10</v>
      </c>
      <c r="N28" s="5">
        <v>10</v>
      </c>
      <c r="O28" s="6">
        <v>10</v>
      </c>
      <c r="P28" s="5">
        <v>10</v>
      </c>
      <c r="Q28" s="6">
        <v>10</v>
      </c>
      <c r="R28" s="7">
        <v>10</v>
      </c>
      <c r="S28" s="6">
        <v>10</v>
      </c>
      <c r="T28" s="5">
        <v>10</v>
      </c>
      <c r="U28" s="6"/>
      <c r="V28" s="11">
        <v>10</v>
      </c>
      <c r="W28" s="68">
        <f t="shared" si="2"/>
        <v>9.84</v>
      </c>
      <c r="X28" s="12">
        <v>12</v>
      </c>
      <c r="Y28" s="13">
        <v>0</v>
      </c>
      <c r="Z28" s="69">
        <f t="shared" si="0"/>
        <v>12</v>
      </c>
      <c r="AA28" s="70">
        <f t="shared" si="1"/>
        <v>0</v>
      </c>
    </row>
    <row r="29" spans="1:27" x14ac:dyDescent="0.2">
      <c r="A29" s="82">
        <v>24</v>
      </c>
      <c r="B29" s="83" t="str">
        <f>'Sem I'!B29</f>
        <v>Jasmine POTCOAVĂ</v>
      </c>
      <c r="C29" s="4">
        <v>9</v>
      </c>
      <c r="D29" s="5">
        <v>10</v>
      </c>
      <c r="E29" s="6">
        <v>7</v>
      </c>
      <c r="F29" s="5">
        <v>6</v>
      </c>
      <c r="G29" s="6">
        <v>8</v>
      </c>
      <c r="H29" s="5">
        <v>5</v>
      </c>
      <c r="I29" s="6">
        <v>9</v>
      </c>
      <c r="J29" s="5">
        <v>9</v>
      </c>
      <c r="K29" s="6">
        <v>9</v>
      </c>
      <c r="L29" s="5">
        <v>9</v>
      </c>
      <c r="M29" s="6">
        <v>10</v>
      </c>
      <c r="N29" s="5"/>
      <c r="O29" s="6">
        <v>10</v>
      </c>
      <c r="P29" s="5">
        <v>10</v>
      </c>
      <c r="Q29" s="6">
        <v>10</v>
      </c>
      <c r="R29" s="7">
        <v>10</v>
      </c>
      <c r="S29" s="6">
        <v>10</v>
      </c>
      <c r="T29" s="5">
        <v>10</v>
      </c>
      <c r="U29" s="6"/>
      <c r="V29" s="11">
        <v>8</v>
      </c>
      <c r="W29" s="68">
        <f t="shared" si="2"/>
        <v>8.83</v>
      </c>
      <c r="X29" s="12">
        <v>58</v>
      </c>
      <c r="Y29" s="13">
        <v>14</v>
      </c>
      <c r="Z29" s="69">
        <f t="shared" si="0"/>
        <v>44</v>
      </c>
      <c r="AA29" s="70">
        <f t="shared" si="1"/>
        <v>0</v>
      </c>
    </row>
    <row r="30" spans="1:27" x14ac:dyDescent="0.2">
      <c r="A30" s="82">
        <v>25</v>
      </c>
      <c r="B30" s="83" t="str">
        <f>'Sem I'!B30</f>
        <v>Andreea RADU</v>
      </c>
      <c r="C30" s="4">
        <v>10</v>
      </c>
      <c r="D30" s="7">
        <v>9</v>
      </c>
      <c r="E30" s="6">
        <v>6</v>
      </c>
      <c r="F30" s="7">
        <v>8</v>
      </c>
      <c r="G30" s="6">
        <v>10</v>
      </c>
      <c r="H30" s="7">
        <v>6</v>
      </c>
      <c r="I30" s="6">
        <v>9</v>
      </c>
      <c r="J30" s="7">
        <v>10</v>
      </c>
      <c r="K30" s="6">
        <v>9</v>
      </c>
      <c r="L30" s="7">
        <v>9</v>
      </c>
      <c r="M30" s="6">
        <v>10</v>
      </c>
      <c r="N30" s="7"/>
      <c r="O30" s="6">
        <v>10</v>
      </c>
      <c r="P30" s="7">
        <v>10</v>
      </c>
      <c r="Q30" s="6"/>
      <c r="R30" s="7">
        <v>10</v>
      </c>
      <c r="S30" s="6">
        <v>10</v>
      </c>
      <c r="T30" s="7">
        <v>10</v>
      </c>
      <c r="U30" s="6"/>
      <c r="V30" s="11">
        <v>10</v>
      </c>
      <c r="W30" s="68">
        <f t="shared" si="2"/>
        <v>9.17</v>
      </c>
      <c r="X30" s="12">
        <v>44</v>
      </c>
      <c r="Y30" s="13">
        <v>0</v>
      </c>
      <c r="Z30" s="69">
        <f t="shared" si="0"/>
        <v>44</v>
      </c>
      <c r="AA30" s="70">
        <f t="shared" si="1"/>
        <v>0</v>
      </c>
    </row>
    <row r="31" spans="1:27" x14ac:dyDescent="0.2">
      <c r="A31" s="82">
        <v>26</v>
      </c>
      <c r="B31" s="83" t="str">
        <f>'Sem I'!B31</f>
        <v>Theodora SBÂRNĂ</v>
      </c>
      <c r="C31" s="4">
        <v>9</v>
      </c>
      <c r="D31" s="7">
        <v>10</v>
      </c>
      <c r="E31" s="6">
        <v>10</v>
      </c>
      <c r="F31" s="7">
        <v>10</v>
      </c>
      <c r="G31" s="6">
        <v>9</v>
      </c>
      <c r="H31" s="7">
        <v>10</v>
      </c>
      <c r="I31" s="6">
        <v>9</v>
      </c>
      <c r="J31" s="7">
        <v>10</v>
      </c>
      <c r="K31" s="6">
        <v>10</v>
      </c>
      <c r="L31" s="7">
        <v>10</v>
      </c>
      <c r="M31" s="6">
        <v>10</v>
      </c>
      <c r="N31" s="7">
        <v>10</v>
      </c>
      <c r="O31" s="6">
        <v>10</v>
      </c>
      <c r="P31" s="7">
        <v>10</v>
      </c>
      <c r="Q31" s="6">
        <v>10</v>
      </c>
      <c r="R31" s="7">
        <v>10</v>
      </c>
      <c r="S31" s="6">
        <v>10</v>
      </c>
      <c r="T31" s="7">
        <v>10</v>
      </c>
      <c r="U31" s="6"/>
      <c r="V31" s="11">
        <v>10</v>
      </c>
      <c r="W31" s="68">
        <f t="shared" si="2"/>
        <v>9.84</v>
      </c>
      <c r="X31" s="12">
        <v>5</v>
      </c>
      <c r="Y31" s="13">
        <v>0</v>
      </c>
      <c r="Z31" s="69">
        <f t="shared" si="0"/>
        <v>5</v>
      </c>
      <c r="AA31" s="73">
        <f t="shared" si="1"/>
        <v>0</v>
      </c>
    </row>
    <row r="32" spans="1:27" x14ac:dyDescent="0.2">
      <c r="A32" s="82">
        <v>27</v>
      </c>
      <c r="B32" s="83" t="str">
        <f>'Sem I'!B32</f>
        <v>Rareş STAN</v>
      </c>
      <c r="C32" s="4">
        <v>9</v>
      </c>
      <c r="D32" s="7">
        <v>10</v>
      </c>
      <c r="E32" s="6">
        <v>10</v>
      </c>
      <c r="F32" s="7">
        <v>9</v>
      </c>
      <c r="G32" s="6">
        <v>9</v>
      </c>
      <c r="H32" s="7">
        <v>10</v>
      </c>
      <c r="I32" s="6">
        <v>8</v>
      </c>
      <c r="J32" s="7">
        <v>9</v>
      </c>
      <c r="K32" s="6">
        <v>10</v>
      </c>
      <c r="L32" s="7">
        <v>10</v>
      </c>
      <c r="M32" s="6">
        <v>10</v>
      </c>
      <c r="N32" s="7">
        <v>10</v>
      </c>
      <c r="O32" s="6">
        <v>10</v>
      </c>
      <c r="P32" s="7">
        <v>10</v>
      </c>
      <c r="Q32" s="6">
        <v>10</v>
      </c>
      <c r="R32" s="7">
        <v>10</v>
      </c>
      <c r="S32" s="6">
        <v>10</v>
      </c>
      <c r="T32" s="7">
        <v>10</v>
      </c>
      <c r="U32" s="6"/>
      <c r="V32" s="11">
        <v>10</v>
      </c>
      <c r="W32" s="68">
        <f t="shared" si="2"/>
        <v>9.68</v>
      </c>
      <c r="X32" s="12">
        <v>2</v>
      </c>
      <c r="Y32" s="13">
        <v>0</v>
      </c>
      <c r="Z32" s="69">
        <f t="shared" si="0"/>
        <v>2</v>
      </c>
      <c r="AA32" s="74">
        <f t="shared" si="1"/>
        <v>0</v>
      </c>
    </row>
    <row r="33" spans="1:27" x14ac:dyDescent="0.2">
      <c r="A33" s="82">
        <v>28</v>
      </c>
      <c r="B33" s="83" t="str">
        <f>'Sem I'!B33</f>
        <v>Maria TIMOFTE</v>
      </c>
      <c r="C33" s="4">
        <v>9</v>
      </c>
      <c r="D33" s="7">
        <v>9</v>
      </c>
      <c r="E33" s="6">
        <v>9</v>
      </c>
      <c r="F33" s="7">
        <v>9</v>
      </c>
      <c r="G33" s="6">
        <v>9</v>
      </c>
      <c r="H33" s="7">
        <v>9</v>
      </c>
      <c r="I33" s="6">
        <v>7</v>
      </c>
      <c r="J33" s="7">
        <v>10</v>
      </c>
      <c r="K33" s="6">
        <v>10</v>
      </c>
      <c r="L33" s="7">
        <v>10</v>
      </c>
      <c r="M33" s="6">
        <v>10</v>
      </c>
      <c r="N33" s="7">
        <v>10</v>
      </c>
      <c r="O33" s="6">
        <v>10</v>
      </c>
      <c r="P33" s="7">
        <v>10</v>
      </c>
      <c r="Q33" s="6">
        <v>10</v>
      </c>
      <c r="R33" s="7">
        <v>10</v>
      </c>
      <c r="S33" s="6">
        <v>10</v>
      </c>
      <c r="T33" s="7">
        <v>10</v>
      </c>
      <c r="U33" s="6"/>
      <c r="V33" s="11">
        <v>10</v>
      </c>
      <c r="W33" s="68">
        <f t="shared" si="2"/>
        <v>9.52</v>
      </c>
      <c r="X33" s="12">
        <v>28</v>
      </c>
      <c r="Y33" s="13">
        <v>0</v>
      </c>
      <c r="Z33" s="69">
        <f t="shared" si="0"/>
        <v>28</v>
      </c>
      <c r="AA33" s="74">
        <f t="shared" si="1"/>
        <v>0</v>
      </c>
    </row>
    <row r="34" spans="1:27" x14ac:dyDescent="0.2">
      <c r="A34" s="82">
        <v>29</v>
      </c>
      <c r="B34" s="83" t="str">
        <f>'Sem I'!B34</f>
        <v>Ioana TODORAN</v>
      </c>
      <c r="C34" s="4">
        <v>9</v>
      </c>
      <c r="D34" s="5">
        <v>10</v>
      </c>
      <c r="E34" s="6">
        <v>6</v>
      </c>
      <c r="F34" s="5">
        <v>8</v>
      </c>
      <c r="G34" s="6">
        <v>9</v>
      </c>
      <c r="H34" s="5">
        <v>8</v>
      </c>
      <c r="I34" s="6">
        <v>9</v>
      </c>
      <c r="J34" s="5">
        <v>10</v>
      </c>
      <c r="K34" s="6">
        <v>9</v>
      </c>
      <c r="L34" s="5">
        <v>9</v>
      </c>
      <c r="M34" s="6">
        <v>10</v>
      </c>
      <c r="N34" s="5">
        <v>10</v>
      </c>
      <c r="O34" s="6">
        <v>10</v>
      </c>
      <c r="P34" s="5">
        <v>10</v>
      </c>
      <c r="Q34" s="6">
        <v>10</v>
      </c>
      <c r="R34" s="7">
        <v>10</v>
      </c>
      <c r="S34" s="6">
        <v>10</v>
      </c>
      <c r="T34" s="5">
        <v>9</v>
      </c>
      <c r="U34" s="6"/>
      <c r="V34" s="11">
        <v>10</v>
      </c>
      <c r="W34" s="68">
        <f t="shared" si="2"/>
        <v>9.26</v>
      </c>
      <c r="X34" s="12">
        <v>72</v>
      </c>
      <c r="Y34" s="13">
        <v>5</v>
      </c>
      <c r="Z34" s="69">
        <f t="shared" si="0"/>
        <v>67</v>
      </c>
      <c r="AA34" s="70">
        <f t="shared" si="1"/>
        <v>0</v>
      </c>
    </row>
    <row r="35" spans="1:27" x14ac:dyDescent="0.2">
      <c r="A35" s="82">
        <v>30</v>
      </c>
      <c r="B35" s="83" t="str">
        <f>'Sem I'!B35</f>
        <v>Natanael TOMA</v>
      </c>
      <c r="C35" s="4">
        <v>10</v>
      </c>
      <c r="D35" s="5">
        <v>9</v>
      </c>
      <c r="E35" s="6">
        <v>9</v>
      </c>
      <c r="F35" s="5">
        <v>9</v>
      </c>
      <c r="G35" s="6">
        <v>9</v>
      </c>
      <c r="H35" s="5">
        <v>10</v>
      </c>
      <c r="I35" s="6">
        <v>10</v>
      </c>
      <c r="J35" s="5">
        <v>10</v>
      </c>
      <c r="K35" s="6">
        <v>10</v>
      </c>
      <c r="L35" s="5">
        <v>10</v>
      </c>
      <c r="M35" s="6">
        <v>10</v>
      </c>
      <c r="N35" s="5">
        <v>10</v>
      </c>
      <c r="O35" s="6">
        <v>10</v>
      </c>
      <c r="P35" s="5">
        <v>10</v>
      </c>
      <c r="Q35" s="6">
        <v>10</v>
      </c>
      <c r="R35" s="7">
        <v>10</v>
      </c>
      <c r="S35" s="6">
        <v>10</v>
      </c>
      <c r="T35" s="5">
        <v>10</v>
      </c>
      <c r="U35" s="6"/>
      <c r="V35" s="11">
        <v>10</v>
      </c>
      <c r="W35" s="68">
        <f t="shared" si="2"/>
        <v>9.7799999999999994</v>
      </c>
      <c r="X35" s="12">
        <v>25</v>
      </c>
      <c r="Y35" s="13">
        <v>0</v>
      </c>
      <c r="Z35" s="69">
        <f t="shared" si="0"/>
        <v>25</v>
      </c>
      <c r="AA35" s="70">
        <f t="shared" si="1"/>
        <v>0</v>
      </c>
    </row>
    <row r="36" spans="1:27" x14ac:dyDescent="0.2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0"/>
      <c r="X36" s="50"/>
      <c r="Y36" s="50"/>
      <c r="Z36" s="50"/>
      <c r="AA36" s="51"/>
    </row>
    <row r="37" spans="1:27" ht="13.5" x14ac:dyDescent="0.25">
      <c r="A37" s="52" t="str">
        <f>'Sem I'!A37</f>
        <v>M1</v>
      </c>
      <c r="B37" s="52" t="str">
        <f>'Sem I'!B37</f>
        <v>Română</v>
      </c>
      <c r="C37" s="52" t="str">
        <f>'Sem I'!C37</f>
        <v>M12</v>
      </c>
      <c r="D37" s="52" t="str">
        <f>'Sem I'!D37</f>
        <v>Religie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53"/>
      <c r="X37" s="53"/>
      <c r="Y37" s="53" t="s">
        <v>49</v>
      </c>
      <c r="Z37" s="53" t="s">
        <v>27</v>
      </c>
      <c r="AA37" s="15"/>
    </row>
    <row r="38" spans="1:27" ht="13.5" x14ac:dyDescent="0.25">
      <c r="A38" s="52" t="str">
        <f>'Sem I'!A38</f>
        <v>M2</v>
      </c>
      <c r="B38" s="52" t="str">
        <f>'Sem I'!B38</f>
        <v>Engleză</v>
      </c>
      <c r="C38" s="52" t="str">
        <f>'Sem I'!C38</f>
        <v>M13</v>
      </c>
      <c r="D38" s="52" t="str">
        <f>'Sem I'!D38</f>
        <v>Educaţie muzicală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53" t="s">
        <v>29</v>
      </c>
      <c r="X38" s="54">
        <f>SUM(X6:X35)</f>
        <v>859</v>
      </c>
      <c r="Y38" s="54">
        <f>SUM(Y6:Y35)</f>
        <v>65</v>
      </c>
      <c r="Z38" s="54">
        <f>SUM(Z6:Z35)</f>
        <v>794</v>
      </c>
      <c r="AA38" s="15"/>
    </row>
    <row r="39" spans="1:27" ht="13.5" x14ac:dyDescent="0.25">
      <c r="A39" s="52" t="str">
        <f>'Sem I'!A39</f>
        <v>M3</v>
      </c>
      <c r="B39" s="52" t="str">
        <f>'Sem I'!B39</f>
        <v>Franceză/Germană</v>
      </c>
      <c r="C39" s="52" t="str">
        <f>'Sem I'!C39</f>
        <v>M14</v>
      </c>
      <c r="D39" s="52" t="str">
        <f>'Sem I'!D39</f>
        <v>Educaţie plastică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3.5" x14ac:dyDescent="0.25">
      <c r="A40" s="52" t="str">
        <f>'Sem I'!A40</f>
        <v>M4</v>
      </c>
      <c r="B40" s="52" t="str">
        <f>'Sem I'!B40</f>
        <v>Latină</v>
      </c>
      <c r="C40" s="52" t="str">
        <f>'Sem I'!C40</f>
        <v>M15</v>
      </c>
      <c r="D40" s="52" t="str">
        <f>'Sem I'!D40</f>
        <v>Educaţie fizică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55"/>
      <c r="P40" s="15"/>
      <c r="Q40" s="55"/>
      <c r="R40" s="55"/>
      <c r="S40" s="55"/>
      <c r="T40" s="56"/>
      <c r="U40" s="56"/>
      <c r="V40" s="57"/>
      <c r="W40" s="57"/>
      <c r="X40" s="55" t="s">
        <v>32</v>
      </c>
      <c r="Y40" s="56"/>
      <c r="Z40" s="56"/>
      <c r="AA40" s="15">
        <f>COUNTIF(AA6:AA35,"1")</f>
        <v>0</v>
      </c>
    </row>
    <row r="41" spans="1:27" ht="13.5" x14ac:dyDescent="0.25">
      <c r="A41" s="52" t="str">
        <f>'Sem I'!A41</f>
        <v>M5</v>
      </c>
      <c r="B41" s="52" t="str">
        <f>'Sem I'!B41</f>
        <v>Matematică</v>
      </c>
      <c r="C41" s="52" t="str">
        <f>'Sem I'!C41</f>
        <v>M16</v>
      </c>
      <c r="D41" s="52" t="str">
        <f>'Sem I'!D41</f>
        <v>TIC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55"/>
      <c r="P41" s="15"/>
      <c r="Q41" s="55"/>
      <c r="R41" s="55"/>
      <c r="S41" s="55"/>
      <c r="T41" s="56"/>
      <c r="U41" s="56"/>
      <c r="V41" s="57"/>
      <c r="W41" s="57"/>
      <c r="X41" s="55" t="s">
        <v>35</v>
      </c>
      <c r="Y41" s="56"/>
      <c r="Z41" s="56"/>
      <c r="AA41" s="15">
        <f>COUNTIF(AA6:AA35,"2")</f>
        <v>0</v>
      </c>
    </row>
    <row r="42" spans="1:27" ht="13.5" x14ac:dyDescent="0.25">
      <c r="A42" s="52" t="str">
        <f>'Sem I'!A42</f>
        <v>M6</v>
      </c>
      <c r="B42" s="52" t="str">
        <f>'Sem I'!B42</f>
        <v>Fizică</v>
      </c>
      <c r="C42" s="52" t="str">
        <f>'Sem I'!C42</f>
        <v>M17</v>
      </c>
      <c r="D42" s="52" t="str">
        <f>'Sem I'!D42</f>
        <v>Educaţie antreprenorianlă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55" t="s">
        <v>31</v>
      </c>
      <c r="P42" s="15"/>
      <c r="Q42" s="55"/>
      <c r="R42" s="56"/>
      <c r="S42" s="56"/>
      <c r="T42" s="56"/>
      <c r="U42" s="56"/>
      <c r="V42" s="57">
        <f>COUNTIF(W8:W37,"&gt;=5")-V43-V44</f>
        <v>0</v>
      </c>
      <c r="W42" s="57"/>
      <c r="X42" s="55" t="s">
        <v>37</v>
      </c>
      <c r="Y42" s="56"/>
      <c r="Z42" s="56"/>
      <c r="AA42" s="15">
        <f>COUNTIF(AA6:AA35,"3")</f>
        <v>0</v>
      </c>
    </row>
    <row r="43" spans="1:27" ht="13.5" x14ac:dyDescent="0.25">
      <c r="A43" s="52" t="str">
        <f>'Sem I'!A43</f>
        <v>M7</v>
      </c>
      <c r="B43" s="52" t="str">
        <f>'Sem I'!B43</f>
        <v>Chimie</v>
      </c>
      <c r="C43" s="52" t="str">
        <f>'Sem I'!C43</f>
        <v>M18</v>
      </c>
      <c r="D43" s="52" t="str">
        <f>'Sem I'!D43</f>
        <v>Istoria Marii Britanii şi SUA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55" t="s">
        <v>34</v>
      </c>
      <c r="P43" s="15"/>
      <c r="Q43" s="55"/>
      <c r="R43" s="56"/>
      <c r="S43" s="56"/>
      <c r="T43" s="56"/>
      <c r="U43" s="56"/>
      <c r="V43" s="57">
        <f>COUNTIF(W8:W37,"&gt;=7")-V44</f>
        <v>2</v>
      </c>
      <c r="W43" s="15"/>
      <c r="X43" s="55" t="s">
        <v>39</v>
      </c>
      <c r="Y43" s="56"/>
      <c r="Z43" s="56"/>
      <c r="AA43" s="15">
        <f>COUNTIF(AA6:AA35,"4")</f>
        <v>0</v>
      </c>
    </row>
    <row r="44" spans="1:27" ht="13.5" x14ac:dyDescent="0.25">
      <c r="A44" s="52" t="str">
        <f>'Sem I'!A44</f>
        <v>M8</v>
      </c>
      <c r="B44" s="52" t="str">
        <f>'Sem I'!B44</f>
        <v>Biologie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55" t="s">
        <v>36</v>
      </c>
      <c r="P44" s="15"/>
      <c r="Q44" s="55"/>
      <c r="R44" s="56"/>
      <c r="S44" s="56"/>
      <c r="T44" s="56"/>
      <c r="U44" s="56"/>
      <c r="V44" s="57">
        <f>COUNTIF(W8:W37,"&gt;=9")</f>
        <v>26</v>
      </c>
      <c r="W44" s="15"/>
      <c r="X44" s="55" t="s">
        <v>41</v>
      </c>
      <c r="Y44" s="56"/>
      <c r="Z44" s="56"/>
      <c r="AA44" s="15">
        <f>COUNTIF(AA6:AA35,"&gt;4")</f>
        <v>0</v>
      </c>
    </row>
    <row r="45" spans="1:27" ht="13.5" x14ac:dyDescent="0.25">
      <c r="A45" s="52" t="str">
        <f>'Sem I'!A45</f>
        <v>M9</v>
      </c>
      <c r="B45" s="52" t="str">
        <f>'Sem I'!B45</f>
        <v>Istorie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5.75" x14ac:dyDescent="0.25">
      <c r="A46" s="52" t="str">
        <f>'Sem I'!A46</f>
        <v>M10</v>
      </c>
      <c r="B46" s="52" t="str">
        <f>'Sem I'!B46</f>
        <v>Geografie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59" t="s">
        <v>43</v>
      </c>
      <c r="Q46" s="60"/>
      <c r="R46" s="60"/>
      <c r="S46" s="60"/>
      <c r="T46" s="60"/>
      <c r="U46" s="60"/>
      <c r="V46" s="59"/>
      <c r="W46" s="61">
        <f>IF(COUNT(W6:W35)=0,"Nu sunt date",INT(AVERAGE(W6:W35)*100)/100)</f>
        <v>9.58</v>
      </c>
      <c r="X46" s="15"/>
      <c r="Y46" s="15"/>
      <c r="Z46" s="15"/>
      <c r="AA46" s="15"/>
    </row>
    <row r="47" spans="1:27" ht="13.5" x14ac:dyDescent="0.25">
      <c r="A47" s="52" t="str">
        <f>'Sem I'!A47</f>
        <v>M11</v>
      </c>
      <c r="B47" s="52" t="str">
        <f>'Sem I'!B47</f>
        <v>St. Sociale - Psihologie</v>
      </c>
    </row>
  </sheetData>
  <sheetProtection formatColumns="0" formatRows="0"/>
  <phoneticPr fontId="0" type="noConversion"/>
  <pageMargins left="0.39370078740157483" right="0.39370078740157483" top="0.39370078740157483" bottom="0.39370078740157483" header="0.51181102362204722" footer="0.51181102362204722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tabSelected="1" zoomScale="85" zoomScaleNormal="85" workbookViewId="0"/>
  </sheetViews>
  <sheetFormatPr defaultRowHeight="12.75" x14ac:dyDescent="0.2"/>
  <cols>
    <col min="1" max="1" width="5.140625" style="16" customWidth="1"/>
    <col min="2" max="2" width="21.42578125" style="16" customWidth="1"/>
    <col min="3" max="20" width="6" style="16" customWidth="1"/>
    <col min="21" max="21" width="6" style="16" hidden="1" customWidth="1"/>
    <col min="22" max="22" width="7.7109375" style="16" customWidth="1"/>
    <col min="23" max="23" width="9.28515625" style="16" customWidth="1"/>
    <col min="24" max="24" width="8.85546875" style="16" customWidth="1"/>
    <col min="25" max="25" width="7.85546875" style="16" customWidth="1"/>
    <col min="26" max="26" width="5.85546875" style="16" customWidth="1"/>
    <col min="27" max="27" width="9" style="16" customWidth="1"/>
    <col min="28" max="16384" width="9.140625" style="16"/>
  </cols>
  <sheetData>
    <row r="1" spans="1:27" ht="15.75" x14ac:dyDescent="0.25">
      <c r="A1" s="14" t="s">
        <v>0</v>
      </c>
      <c r="B1" s="14"/>
      <c r="C1" s="14"/>
      <c r="D1" s="14"/>
      <c r="E1" s="14"/>
      <c r="F1" s="14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7" ht="15.75" x14ac:dyDescent="0.25">
      <c r="A2" s="14"/>
      <c r="B2" s="14"/>
      <c r="C2" s="14"/>
      <c r="D2" s="14"/>
      <c r="E2" s="14"/>
      <c r="F2" s="14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ht="20.25" x14ac:dyDescent="0.3">
      <c r="A3" s="15"/>
      <c r="B3" s="17" t="s">
        <v>51</v>
      </c>
      <c r="C3" s="18"/>
      <c r="D3" s="19" t="s">
        <v>48</v>
      </c>
      <c r="E3" s="14"/>
      <c r="F3" s="19" t="str">
        <f>'Sem I'!F3</f>
        <v>X - a F</v>
      </c>
      <c r="G3" s="18"/>
      <c r="H3" s="18"/>
      <c r="I3" s="87" t="s">
        <v>94</v>
      </c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5"/>
      <c r="Z3" s="15"/>
      <c r="AA3" s="15"/>
    </row>
    <row r="4" spans="1:27" ht="13.5" thickBo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15" thickTop="1" thickBot="1" x14ac:dyDescent="0.3">
      <c r="A5" s="20" t="s">
        <v>1</v>
      </c>
      <c r="B5" s="21" t="s">
        <v>2</v>
      </c>
      <c r="C5" s="22" t="s">
        <v>3</v>
      </c>
      <c r="D5" s="23" t="s">
        <v>4</v>
      </c>
      <c r="E5" s="24" t="s">
        <v>5</v>
      </c>
      <c r="F5" s="25" t="s">
        <v>6</v>
      </c>
      <c r="G5" s="24" t="s">
        <v>7</v>
      </c>
      <c r="H5" s="25" t="s">
        <v>8</v>
      </c>
      <c r="I5" s="24" t="s">
        <v>9</v>
      </c>
      <c r="J5" s="26" t="s">
        <v>10</v>
      </c>
      <c r="K5" s="24" t="s">
        <v>11</v>
      </c>
      <c r="L5" s="25" t="s">
        <v>12</v>
      </c>
      <c r="M5" s="24" t="s">
        <v>13</v>
      </c>
      <c r="N5" s="25" t="s">
        <v>14</v>
      </c>
      <c r="O5" s="24" t="s">
        <v>15</v>
      </c>
      <c r="P5" s="25" t="s">
        <v>16</v>
      </c>
      <c r="Q5" s="24" t="s">
        <v>17</v>
      </c>
      <c r="R5" s="26" t="s">
        <v>18</v>
      </c>
      <c r="S5" s="27" t="s">
        <v>19</v>
      </c>
      <c r="T5" s="26" t="s">
        <v>44</v>
      </c>
      <c r="U5" s="24" t="s">
        <v>45</v>
      </c>
      <c r="V5" s="26" t="s">
        <v>20</v>
      </c>
      <c r="W5" s="28" t="s">
        <v>21</v>
      </c>
      <c r="X5" s="29" t="s">
        <v>22</v>
      </c>
      <c r="Y5" s="30" t="s">
        <v>24</v>
      </c>
      <c r="Z5" s="31" t="s">
        <v>23</v>
      </c>
      <c r="AA5" s="32" t="s">
        <v>25</v>
      </c>
    </row>
    <row r="6" spans="1:27" ht="13.5" thickTop="1" x14ac:dyDescent="0.2">
      <c r="A6" s="33">
        <v>1</v>
      </c>
      <c r="B6" s="34" t="str">
        <f>'Sem I'!B10</f>
        <v>Iulia BUZEA</v>
      </c>
      <c r="C6" s="35">
        <f>IF(AND(NOT(ISBLANK('Sem I'!C10)),NOT(ISBLANK('Sem II'!C10))),IF('Sem I'!C10*'Sem II'!C10=0,0,INT((('Sem I'!C10+'Sem II'!C10)/2*100))/100),"")</f>
        <v>10</v>
      </c>
      <c r="D6" s="36">
        <f>IF(AND(NOT(ISBLANK('Sem I'!D10)),NOT(ISBLANK('Sem II'!D10))),IF('Sem I'!D10*'Sem II'!D10=0,0,INT((('Sem I'!D10+'Sem II'!D10)/2*100))/100),"")</f>
        <v>10</v>
      </c>
      <c r="E6" s="37">
        <f>IF(AND(NOT(ISBLANK('Sem I'!E10)),NOT(ISBLANK('Sem II'!E10))),IF('Sem I'!E10*'Sem II'!E10=0,0,INT((('Sem I'!E10+'Sem II'!E10)/2*100))/100),"")</f>
        <v>10</v>
      </c>
      <c r="F6" s="36">
        <f>IF(AND(NOT(ISBLANK('Sem I'!F10)),NOT(ISBLANK('Sem II'!F10))),IF('Sem I'!F10*'Sem II'!F10=0,0,INT((('Sem I'!F10+'Sem II'!F10)/2*100))/100),"")</f>
        <v>9.5</v>
      </c>
      <c r="G6" s="37">
        <f>IF(AND(NOT(ISBLANK('Sem I'!G10)),NOT(ISBLANK('Sem II'!G10))),IF('Sem I'!G10*'Sem II'!G10=0,0,INT((('Sem I'!G10+'Sem II'!G10)/2*100))/100),"")</f>
        <v>9.5</v>
      </c>
      <c r="H6" s="36">
        <f>IF(AND(NOT(ISBLANK('Sem I'!H10)),NOT(ISBLANK('Sem II'!H10))),IF('Sem I'!H10*'Sem II'!H10=0,0,INT((('Sem I'!H10+'Sem II'!H10)/2*100))/100),"")</f>
        <v>10</v>
      </c>
      <c r="I6" s="37">
        <f>IF(AND(NOT(ISBLANK('Sem I'!I10)),NOT(ISBLANK('Sem II'!I10))),IF('Sem I'!I10*'Sem II'!I10=0,0,INT((('Sem I'!I10+'Sem II'!I10)/2*100))/100),"")</f>
        <v>9.5</v>
      </c>
      <c r="J6" s="36">
        <f>IF(AND(NOT(ISBLANK('Sem I'!J10)),NOT(ISBLANK('Sem II'!J10))),IF('Sem I'!J10*'Sem II'!J10=0,0,INT((('Sem I'!J10+'Sem II'!J10)/2*100))/100),"")</f>
        <v>10</v>
      </c>
      <c r="K6" s="37">
        <f>IF(AND(NOT(ISBLANK('Sem I'!K10)),NOT(ISBLANK('Sem II'!K10))),IF('Sem I'!K10*'Sem II'!K10=0,0,INT((('Sem I'!K10+'Sem II'!K10)/2*100))/100),"")</f>
        <v>10</v>
      </c>
      <c r="L6" s="36">
        <f>IF(AND(NOT(ISBLANK('Sem I'!L10)),NOT(ISBLANK('Sem II'!L10))),IF('Sem I'!L10*'Sem II'!L10=0,0,INT((('Sem I'!L10+'Sem II'!L10)/2*100))/100),"")</f>
        <v>9.5</v>
      </c>
      <c r="M6" s="37">
        <f>IF(AND(NOT(ISBLANK('Sem I'!M10)),NOT(ISBLANK('Sem II'!M10))),IF('Sem I'!M10*'Sem II'!M10=0,0,INT((('Sem I'!M10+'Sem II'!M10)/2*100))/100),"")</f>
        <v>10</v>
      </c>
      <c r="N6" s="36">
        <f>IF(AND(NOT(ISBLANK('Sem I'!N10)),NOT(ISBLANK('Sem II'!N10))),IF('Sem I'!N10*'Sem II'!N10=0,0,INT((('Sem I'!N10+'Sem II'!N10)/2*100))/100),"")</f>
        <v>10</v>
      </c>
      <c r="O6" s="37">
        <f>IF(AND(NOT(ISBLANK('Sem I'!O10)),NOT(ISBLANK('Sem II'!O10))),IF('Sem I'!O10*'Sem II'!O10=0,0,INT((('Sem I'!O10+'Sem II'!O10)/2*100))/100),"")</f>
        <v>10</v>
      </c>
      <c r="P6" s="36">
        <f>IF(AND(NOT(ISBLANK('Sem I'!P10)),NOT(ISBLANK('Sem II'!P10))),IF('Sem I'!P10*'Sem II'!P10=0,0,INT((('Sem I'!P10+'Sem II'!P10)/2*100))/100),"")</f>
        <v>10</v>
      </c>
      <c r="Q6" s="37">
        <f>IF(AND(NOT(ISBLANK('Sem I'!Q10)),NOT(ISBLANK('Sem II'!Q10))),IF('Sem I'!Q10*'Sem II'!Q10=0,0,INT((('Sem I'!Q10+'Sem II'!Q10)/2*100))/100),"")</f>
        <v>10</v>
      </c>
      <c r="R6" s="36">
        <f>IF(AND(NOT(ISBLANK('Sem I'!R10)),NOT(ISBLANK('Sem II'!R10))),IF('Sem I'!R10*'Sem II'!R10=0,0,INT((('Sem I'!R10+'Sem II'!R10)/2*100))/100),"")</f>
        <v>10</v>
      </c>
      <c r="S6" s="37">
        <f>IF(AND(NOT(ISBLANK('Sem I'!S10)),NOT(ISBLANK('Sem II'!S10))),IF('Sem I'!S10*'Sem II'!S10=0,0,INT((('Sem I'!S10+'Sem II'!S10)/2*100))/100),"")</f>
        <v>10</v>
      </c>
      <c r="T6" s="36">
        <f>IF(AND(NOT(ISBLANK('Sem I'!T10)),NOT(ISBLANK('Sem II'!T10))),IF('Sem I'!T10*'Sem II'!T10=0,0,INT((('Sem I'!T10+'Sem II'!T10)/2*100))/100),"")</f>
        <v>10</v>
      </c>
      <c r="U6" s="37" t="str">
        <f>IF(AND(NOT(ISBLANK('Sem I'!U10)),NOT(ISBLANK('Sem II'!U10))),IF('Sem I'!U10*'Sem II'!U10=0,0,INT((('Sem I'!U10+'Sem II'!U10)/2*100))/100),"")</f>
        <v/>
      </c>
      <c r="V6" s="38">
        <f>IF(AND(NOT(ISBLANK('Sem I'!V10)),NOT(ISBLANK('Sem II'!V10))),IF('Sem I'!V10*'Sem II'!V10=0,0,INT((('Sem I'!V10+'Sem II'!V10)/2*100))/100),"")</f>
        <v>10</v>
      </c>
      <c r="W6" s="39">
        <f>IF(COUNTIF(C6:V6,"&gt;0")-COUNTIF(C6:V6,"&gt;=5")&gt;0,"Cu corigente",IF(COUNTIF(C6:V6,0)&lt;&gt;0,"Neclasificat",IF(COUNTBLANK(C6:V6)=20,"Nu sunt date",INT(AVERAGE(C6:V6)*100)/100)))</f>
        <v>9.89</v>
      </c>
      <c r="X6" s="40">
        <f>'Sem I'!X10+'Sem II'!X10</f>
        <v>57</v>
      </c>
      <c r="Y6" s="41">
        <f>'Sem I'!Y10+'Sem II'!Y10</f>
        <v>0</v>
      </c>
      <c r="Z6" s="42">
        <f>X6-Y6</f>
        <v>57</v>
      </c>
      <c r="AA6" s="43">
        <f>COUNTIF(C6:V6,"&gt;0")-COUNTIF(C6:V6,"&gt;=5")</f>
        <v>0</v>
      </c>
    </row>
    <row r="7" spans="1:27" x14ac:dyDescent="0.2">
      <c r="A7" s="44">
        <v>2</v>
      </c>
      <c r="B7" s="45" t="str">
        <f>'Sem I'!B11</f>
        <v>Maria CHIRIBEŞ</v>
      </c>
      <c r="C7" s="46">
        <f>IF(AND(NOT(ISBLANK('Sem I'!C11)),NOT(ISBLANK('Sem II'!C11))),IF('Sem I'!C11*'Sem II'!C11=0,0,INT((('Sem I'!C11+'Sem II'!C11)/2*100))/100),"")</f>
        <v>10</v>
      </c>
      <c r="D7" s="47">
        <f>IF(AND(NOT(ISBLANK('Sem I'!D11)),NOT(ISBLANK('Sem II'!D11))),IF('Sem I'!D11*'Sem II'!D11=0,0,INT((('Sem I'!D11+'Sem II'!D11)/2*100))/100),"")</f>
        <v>10</v>
      </c>
      <c r="E7" s="48">
        <f>IF(AND(NOT(ISBLANK('Sem I'!E11)),NOT(ISBLANK('Sem II'!E11))),IF('Sem I'!E11*'Sem II'!E11=0,0,INT((('Sem I'!E11+'Sem II'!E11)/2*100))/100),"")</f>
        <v>10</v>
      </c>
      <c r="F7" s="47">
        <f>IF(AND(NOT(ISBLANK('Sem I'!F11)),NOT(ISBLANK('Sem II'!F11))),IF('Sem I'!F11*'Sem II'!F11=0,0,INT((('Sem I'!F11+'Sem II'!F11)/2*100))/100),"")</f>
        <v>10</v>
      </c>
      <c r="G7" s="48">
        <f>IF(AND(NOT(ISBLANK('Sem I'!G11)),NOT(ISBLANK('Sem II'!G11))),IF('Sem I'!G11*'Sem II'!G11=0,0,INT((('Sem I'!G11+'Sem II'!G11)/2*100))/100),"")</f>
        <v>9</v>
      </c>
      <c r="H7" s="47">
        <f>IF(AND(NOT(ISBLANK('Sem I'!H11)),NOT(ISBLANK('Sem II'!H11))),IF('Sem I'!H11*'Sem II'!H11=0,0,INT((('Sem I'!H11+'Sem II'!H11)/2*100))/100),"")</f>
        <v>10</v>
      </c>
      <c r="I7" s="48">
        <f>IF(AND(NOT(ISBLANK('Sem I'!I11)),NOT(ISBLANK('Sem II'!I11))),IF('Sem I'!I11*'Sem II'!I11=0,0,INT((('Sem I'!I11+'Sem II'!I11)/2*100))/100),"")</f>
        <v>9.5</v>
      </c>
      <c r="J7" s="47">
        <f>IF(AND(NOT(ISBLANK('Sem I'!J11)),NOT(ISBLANK('Sem II'!J11))),IF('Sem I'!J11*'Sem II'!J11=0,0,INT((('Sem I'!J11+'Sem II'!J11)/2*100))/100),"")</f>
        <v>9.5</v>
      </c>
      <c r="K7" s="48">
        <f>IF(AND(NOT(ISBLANK('Sem I'!K11)),NOT(ISBLANK('Sem II'!K11))),IF('Sem I'!K11*'Sem II'!K11=0,0,INT((('Sem I'!K11+'Sem II'!K11)/2*100))/100),"")</f>
        <v>10</v>
      </c>
      <c r="L7" s="47">
        <f>IF(AND(NOT(ISBLANK('Sem I'!L11)),NOT(ISBLANK('Sem II'!L11))),IF('Sem I'!L11*'Sem II'!L11=0,0,INT((('Sem I'!L11+'Sem II'!L11)/2*100))/100),"")</f>
        <v>10</v>
      </c>
      <c r="M7" s="48">
        <f>IF(AND(NOT(ISBLANK('Sem I'!M11)),NOT(ISBLANK('Sem II'!M11))),IF('Sem I'!M11*'Sem II'!M11=0,0,INT((('Sem I'!M11+'Sem II'!M11)/2*100))/100),"")</f>
        <v>10</v>
      </c>
      <c r="N7" s="47">
        <f>IF(AND(NOT(ISBLANK('Sem I'!N11)),NOT(ISBLANK('Sem II'!N11))),IF('Sem I'!N11*'Sem II'!N11=0,0,INT((('Sem I'!N11+'Sem II'!N11)/2*100))/100),"")</f>
        <v>10</v>
      </c>
      <c r="O7" s="48">
        <f>IF(AND(NOT(ISBLANK('Sem I'!O11)),NOT(ISBLANK('Sem II'!O11))),IF('Sem I'!O11*'Sem II'!O11=0,0,INT((('Sem I'!O11+'Sem II'!O11)/2*100))/100),"")</f>
        <v>10</v>
      </c>
      <c r="P7" s="47">
        <f>IF(AND(NOT(ISBLANK('Sem I'!P11)),NOT(ISBLANK('Sem II'!P11))),IF('Sem I'!P11*'Sem II'!P11=0,0,INT((('Sem I'!P11+'Sem II'!P11)/2*100))/100),"")</f>
        <v>10</v>
      </c>
      <c r="Q7" s="48" t="str">
        <f>IF(AND(NOT(ISBLANK('Sem I'!Q11)),NOT(ISBLANK('Sem II'!Q11))),IF('Sem I'!Q11*'Sem II'!Q11=0,0,INT((('Sem I'!Q11+'Sem II'!Q11)/2*100))/100),"")</f>
        <v/>
      </c>
      <c r="R7" s="47">
        <f>IF(AND(NOT(ISBLANK('Sem I'!R11)),NOT(ISBLANK('Sem II'!R11))),IF('Sem I'!R11*'Sem II'!R11=0,0,INT((('Sem I'!R11+'Sem II'!R11)/2*100))/100),"")</f>
        <v>10</v>
      </c>
      <c r="S7" s="48">
        <f>IF(AND(NOT(ISBLANK('Sem I'!S11)),NOT(ISBLANK('Sem II'!S11))),IF('Sem I'!S11*'Sem II'!S11=0,0,INT((('Sem I'!S11+'Sem II'!S11)/2*100))/100),"")</f>
        <v>10</v>
      </c>
      <c r="T7" s="47">
        <f>IF(AND(NOT(ISBLANK('Sem I'!T11)),NOT(ISBLANK('Sem II'!T11))),IF('Sem I'!T11*'Sem II'!T11=0,0,INT((('Sem I'!T11+'Sem II'!T11)/2*100))/100),"")</f>
        <v>10</v>
      </c>
      <c r="U7" s="48" t="str">
        <f>IF(AND(NOT(ISBLANK('Sem I'!U11)),NOT(ISBLANK('Sem II'!U11))),IF('Sem I'!U11*'Sem II'!U11=0,0,INT((('Sem I'!U11+'Sem II'!U11)/2*100))/100),"")</f>
        <v/>
      </c>
      <c r="V7" s="49">
        <f>IF(AND(NOT(ISBLANK('Sem I'!V11)),NOT(ISBLANK('Sem II'!V11))),IF('Sem I'!V11*'Sem II'!V11=0,0,INT((('Sem I'!V11+'Sem II'!V11)/2*100))/100),"")</f>
        <v>10</v>
      </c>
      <c r="W7" s="39">
        <f>IF(COUNTIF(C7:V7,"&gt;0")-COUNTIF(C7:V7,"&gt;=5")&gt;0,"Cu corigente",IF(COUNTIF(C7:V7,0)&lt;&gt;0,"Neclasificat",IF(COUNTBLANK(C7:V7)=20,"Nu sunt date",INT(AVERAGE(C7:V7)*100)/100)))</f>
        <v>9.8800000000000008</v>
      </c>
      <c r="X7" s="40">
        <f>'Sem I'!X11+'Sem II'!X11</f>
        <v>31</v>
      </c>
      <c r="Y7" s="41">
        <f>'Sem I'!Y11+'Sem II'!Y11</f>
        <v>0</v>
      </c>
      <c r="Z7" s="42">
        <f>X7-Y7</f>
        <v>31</v>
      </c>
      <c r="AA7" s="43">
        <f>COUNTIF(C7:V7,"&gt;0")-COUNTIF(C7:V7,"&gt;=5")</f>
        <v>0</v>
      </c>
    </row>
    <row r="8" spans="1:27" x14ac:dyDescent="0.2">
      <c r="A8" s="44">
        <v>3</v>
      </c>
      <c r="B8" s="45" t="str">
        <f>'Sem I'!B13</f>
        <v>Oana COMŞA-FULGA</v>
      </c>
      <c r="C8" s="46">
        <f>IF(AND(NOT(ISBLANK('Sem I'!C13)),NOT(ISBLANK('Sem II'!C13))),IF('Sem I'!C13*'Sem II'!C13=0,0,INT((('Sem I'!C13+'Sem II'!C13)/2*100))/100),"")</f>
        <v>9.5</v>
      </c>
      <c r="D8" s="47">
        <f>IF(AND(NOT(ISBLANK('Sem I'!D13)),NOT(ISBLANK('Sem II'!D13))),IF('Sem I'!D13*'Sem II'!D13=0,0,INT((('Sem I'!D13+'Sem II'!D13)/2*100))/100),"")</f>
        <v>10</v>
      </c>
      <c r="E8" s="48">
        <f>IF(AND(NOT(ISBLANK('Sem I'!E13)),NOT(ISBLANK('Sem II'!E13))),IF('Sem I'!E13*'Sem II'!E13=0,0,INT((('Sem I'!E13+'Sem II'!E13)/2*100))/100),"")</f>
        <v>10</v>
      </c>
      <c r="F8" s="47">
        <f>IF(AND(NOT(ISBLANK('Sem I'!F13)),NOT(ISBLANK('Sem II'!F13))),IF('Sem I'!F13*'Sem II'!F13=0,0,INT((('Sem I'!F13+'Sem II'!F13)/2*100))/100),"")</f>
        <v>10</v>
      </c>
      <c r="G8" s="48">
        <f>IF(AND(NOT(ISBLANK('Sem I'!G13)),NOT(ISBLANK('Sem II'!G13))),IF('Sem I'!G13*'Sem II'!G13=0,0,INT((('Sem I'!G13+'Sem II'!G13)/2*100))/100),"")</f>
        <v>9.5</v>
      </c>
      <c r="H8" s="47">
        <f>IF(AND(NOT(ISBLANK('Sem I'!H13)),NOT(ISBLANK('Sem II'!H13))),IF('Sem I'!H13*'Sem II'!H13=0,0,INT((('Sem I'!H13+'Sem II'!H13)/2*100))/100),"")</f>
        <v>10</v>
      </c>
      <c r="I8" s="48">
        <f>IF(AND(NOT(ISBLANK('Sem I'!I13)),NOT(ISBLANK('Sem II'!I13))),IF('Sem I'!I13*'Sem II'!I13=0,0,INT((('Sem I'!I13+'Sem II'!I13)/2*100))/100),"")</f>
        <v>9</v>
      </c>
      <c r="J8" s="47">
        <f>IF(AND(NOT(ISBLANK('Sem I'!J13)),NOT(ISBLANK('Sem II'!J13))),IF('Sem I'!J13*'Sem II'!J13=0,0,INT((('Sem I'!J13+'Sem II'!J13)/2*100))/100),"")</f>
        <v>9.5</v>
      </c>
      <c r="K8" s="48">
        <f>IF(AND(NOT(ISBLANK('Sem I'!K13)),NOT(ISBLANK('Sem II'!K13))),IF('Sem I'!K13*'Sem II'!K13=0,0,INT((('Sem I'!K13+'Sem II'!K13)/2*100))/100),"")</f>
        <v>10</v>
      </c>
      <c r="L8" s="47">
        <f>IF(AND(NOT(ISBLANK('Sem I'!L13)),NOT(ISBLANK('Sem II'!L13))),IF('Sem I'!L13*'Sem II'!L13=0,0,INT((('Sem I'!L13+'Sem II'!L13)/2*100))/100),"")</f>
        <v>10</v>
      </c>
      <c r="M8" s="48">
        <f>IF(AND(NOT(ISBLANK('Sem I'!M13)),NOT(ISBLANK('Sem II'!M13))),IF('Sem I'!M13*'Sem II'!M13=0,0,INT((('Sem I'!M13+'Sem II'!M13)/2*100))/100),"")</f>
        <v>10</v>
      </c>
      <c r="N8" s="47">
        <f>IF(AND(NOT(ISBLANK('Sem I'!N13)),NOT(ISBLANK('Sem II'!N13))),IF('Sem I'!N13*'Sem II'!N13=0,0,INT((('Sem I'!N13+'Sem II'!N13)/2*100))/100),"")</f>
        <v>10</v>
      </c>
      <c r="O8" s="48">
        <f>IF(AND(NOT(ISBLANK('Sem I'!O13)),NOT(ISBLANK('Sem II'!O13))),IF('Sem I'!O13*'Sem II'!O13=0,0,INT((('Sem I'!O13+'Sem II'!O13)/2*100))/100),"")</f>
        <v>10</v>
      </c>
      <c r="P8" s="47">
        <f>IF(AND(NOT(ISBLANK('Sem I'!P13)),NOT(ISBLANK('Sem II'!P13))),IF('Sem I'!P13*'Sem II'!P13=0,0,INT((('Sem I'!P13+'Sem II'!P13)/2*100))/100),"")</f>
        <v>10</v>
      </c>
      <c r="Q8" s="48">
        <f>IF(AND(NOT(ISBLANK('Sem I'!Q13)),NOT(ISBLANK('Sem II'!Q13))),IF('Sem I'!Q13*'Sem II'!Q13=0,0,INT((('Sem I'!Q13+'Sem II'!Q13)/2*100))/100),"")</f>
        <v>10</v>
      </c>
      <c r="R8" s="47">
        <f>IF(AND(NOT(ISBLANK('Sem I'!R13)),NOT(ISBLANK('Sem II'!R13))),IF('Sem I'!R13*'Sem II'!R13=0,0,INT((('Sem I'!R13+'Sem II'!R13)/2*100))/100),"")</f>
        <v>10</v>
      </c>
      <c r="S8" s="48">
        <f>IF(AND(NOT(ISBLANK('Sem I'!S13)),NOT(ISBLANK('Sem II'!S13))),IF('Sem I'!S13*'Sem II'!S13=0,0,INT((('Sem I'!S13+'Sem II'!S13)/2*100))/100),"")</f>
        <v>10</v>
      </c>
      <c r="T8" s="47">
        <f>IF(AND(NOT(ISBLANK('Sem I'!T13)),NOT(ISBLANK('Sem II'!T13))),IF('Sem I'!T13*'Sem II'!T13=0,0,INT((('Sem I'!T13+'Sem II'!T13)/2*100))/100),"")</f>
        <v>10</v>
      </c>
      <c r="U8" s="48" t="str">
        <f>IF(AND(NOT(ISBLANK('Sem I'!U13)),NOT(ISBLANK('Sem II'!U13))),IF('Sem I'!U13*'Sem II'!U13=0,0,INT((('Sem I'!U13+'Sem II'!U13)/2*100))/100),"")</f>
        <v/>
      </c>
      <c r="V8" s="49">
        <f>IF(AND(NOT(ISBLANK('Sem I'!V13)),NOT(ISBLANK('Sem II'!V13))),IF('Sem I'!V13*'Sem II'!V13=0,0,INT((('Sem I'!V13+'Sem II'!V13)/2*100))/100),"")</f>
        <v>10</v>
      </c>
      <c r="W8" s="39">
        <f>IF(COUNTIF(C8:V8,"&gt;0")-COUNTIF(C8:V8,"&gt;=5")&gt;0,"Cu corigente",IF(COUNTIF(C8:V8,0)&lt;&gt;0,"Neclasificat",IF(COUNTBLANK(C8:V8)=20,"Nu sunt date",INT(AVERAGE(C8:V8)*100)/100)))</f>
        <v>9.86</v>
      </c>
      <c r="X8" s="40">
        <f>'Sem I'!X13+'Sem II'!X13</f>
        <v>45</v>
      </c>
      <c r="Y8" s="41">
        <f>'Sem I'!Y13+'Sem II'!Y13</f>
        <v>2</v>
      </c>
      <c r="Z8" s="42">
        <f>X8-Y8</f>
        <v>43</v>
      </c>
      <c r="AA8" s="43">
        <f>COUNTIF(C8:V8,"&gt;0")-COUNTIF(C8:V8,"&gt;=5")</f>
        <v>0</v>
      </c>
    </row>
    <row r="9" spans="1:27" x14ac:dyDescent="0.2">
      <c r="A9" s="44">
        <v>4</v>
      </c>
      <c r="B9" s="45" t="str">
        <f>'Sem I'!B14</f>
        <v>Ştefan CRISTINOIU</v>
      </c>
      <c r="C9" s="46">
        <f>IF(AND(NOT(ISBLANK('Sem I'!C14)),NOT(ISBLANK('Sem II'!C14))),IF('Sem I'!C14*'Sem II'!C14=0,0,INT((('Sem I'!C14+'Sem II'!C14)/2*100))/100),"")</f>
        <v>10</v>
      </c>
      <c r="D9" s="47">
        <f>IF(AND(NOT(ISBLANK('Sem I'!D14)),NOT(ISBLANK('Sem II'!D14))),IF('Sem I'!D14*'Sem II'!D14=0,0,INT((('Sem I'!D14+'Sem II'!D14)/2*100))/100),"")</f>
        <v>10</v>
      </c>
      <c r="E9" s="48">
        <f>IF(AND(NOT(ISBLANK('Sem I'!E14)),NOT(ISBLANK('Sem II'!E14))),IF('Sem I'!E14*'Sem II'!E14=0,0,INT((('Sem I'!E14+'Sem II'!E14)/2*100))/100),"")</f>
        <v>9</v>
      </c>
      <c r="F9" s="47">
        <f>IF(AND(NOT(ISBLANK('Sem I'!F14)),NOT(ISBLANK('Sem II'!F14))),IF('Sem I'!F14*'Sem II'!F14=0,0,INT((('Sem I'!F14+'Sem II'!F14)/2*100))/100),"")</f>
        <v>9.5</v>
      </c>
      <c r="G9" s="48">
        <f>IF(AND(NOT(ISBLANK('Sem I'!G14)),NOT(ISBLANK('Sem II'!G14))),IF('Sem I'!G14*'Sem II'!G14=0,0,INT((('Sem I'!G14+'Sem II'!G14)/2*100))/100),"")</f>
        <v>9</v>
      </c>
      <c r="H9" s="47">
        <f>IF(AND(NOT(ISBLANK('Sem I'!H14)),NOT(ISBLANK('Sem II'!H14))),IF('Sem I'!H14*'Sem II'!H14=0,0,INT((('Sem I'!H14+'Sem II'!H14)/2*100))/100),"")</f>
        <v>10</v>
      </c>
      <c r="I9" s="48">
        <f>IF(AND(NOT(ISBLANK('Sem I'!I14)),NOT(ISBLANK('Sem II'!I14))),IF('Sem I'!I14*'Sem II'!I14=0,0,INT((('Sem I'!I14+'Sem II'!I14)/2*100))/100),"")</f>
        <v>9.5</v>
      </c>
      <c r="J9" s="47">
        <f>IF(AND(NOT(ISBLANK('Sem I'!J14)),NOT(ISBLANK('Sem II'!J14))),IF('Sem I'!J14*'Sem II'!J14=0,0,INT((('Sem I'!J14+'Sem II'!J14)/2*100))/100),"")</f>
        <v>9.5</v>
      </c>
      <c r="K9" s="48">
        <f>IF(AND(NOT(ISBLANK('Sem I'!K14)),NOT(ISBLANK('Sem II'!K14))),IF('Sem I'!K14*'Sem II'!K14=0,0,INT((('Sem I'!K14+'Sem II'!K14)/2*100))/100),"")</f>
        <v>10</v>
      </c>
      <c r="L9" s="47">
        <f>IF(AND(NOT(ISBLANK('Sem I'!L14)),NOT(ISBLANK('Sem II'!L14))),IF('Sem I'!L14*'Sem II'!L14=0,0,INT((('Sem I'!L14+'Sem II'!L14)/2*100))/100),"")</f>
        <v>10</v>
      </c>
      <c r="M9" s="48">
        <f>IF(AND(NOT(ISBLANK('Sem I'!M14)),NOT(ISBLANK('Sem II'!M14))),IF('Sem I'!M14*'Sem II'!M14=0,0,INT((('Sem I'!M14+'Sem II'!M14)/2*100))/100),"")</f>
        <v>10</v>
      </c>
      <c r="N9" s="47">
        <f>IF(AND(NOT(ISBLANK('Sem I'!N14)),NOT(ISBLANK('Sem II'!N14))),IF('Sem I'!N14*'Sem II'!N14=0,0,INT((('Sem I'!N14+'Sem II'!N14)/2*100))/100),"")</f>
        <v>10</v>
      </c>
      <c r="O9" s="48">
        <f>IF(AND(NOT(ISBLANK('Sem I'!O14)),NOT(ISBLANK('Sem II'!O14))),IF('Sem I'!O14*'Sem II'!O14=0,0,INT((('Sem I'!O14+'Sem II'!O14)/2*100))/100),"")</f>
        <v>10</v>
      </c>
      <c r="P9" s="47">
        <f>IF(AND(NOT(ISBLANK('Sem I'!P14)),NOT(ISBLANK('Sem II'!P14))),IF('Sem I'!P14*'Sem II'!P14=0,0,INT((('Sem I'!P14+'Sem II'!P14)/2*100))/100),"")</f>
        <v>10</v>
      </c>
      <c r="Q9" s="48">
        <f>IF(AND(NOT(ISBLANK('Sem I'!Q14)),NOT(ISBLANK('Sem II'!Q14))),IF('Sem I'!Q14*'Sem II'!Q14=0,0,INT((('Sem I'!Q14+'Sem II'!Q14)/2*100))/100),"")</f>
        <v>10</v>
      </c>
      <c r="R9" s="47">
        <f>IF(AND(NOT(ISBLANK('Sem I'!R14)),NOT(ISBLANK('Sem II'!R14))),IF('Sem I'!R14*'Sem II'!R14=0,0,INT((('Sem I'!R14+'Sem II'!R14)/2*100))/100),"")</f>
        <v>10</v>
      </c>
      <c r="S9" s="48">
        <f>IF(AND(NOT(ISBLANK('Sem I'!S14)),NOT(ISBLANK('Sem II'!S14))),IF('Sem I'!S14*'Sem II'!S14=0,0,INT((('Sem I'!S14+'Sem II'!S14)/2*100))/100),"")</f>
        <v>10</v>
      </c>
      <c r="T9" s="47">
        <f>IF(AND(NOT(ISBLANK('Sem I'!T14)),NOT(ISBLANK('Sem II'!T14))),IF('Sem I'!T14*'Sem II'!T14=0,0,INT((('Sem I'!T14+'Sem II'!T14)/2*100))/100),"")</f>
        <v>10</v>
      </c>
      <c r="U9" s="48" t="str">
        <f>IF(AND(NOT(ISBLANK('Sem I'!U14)),NOT(ISBLANK('Sem II'!U14))),IF('Sem I'!U14*'Sem II'!U14=0,0,INT((('Sem I'!U14+'Sem II'!U14)/2*100))/100),"")</f>
        <v/>
      </c>
      <c r="V9" s="49">
        <f>IF(AND(NOT(ISBLANK('Sem I'!V14)),NOT(ISBLANK('Sem II'!V14))),IF('Sem I'!V14*'Sem II'!V14=0,0,INT((('Sem I'!V14+'Sem II'!V14)/2*100))/100),"")</f>
        <v>10</v>
      </c>
      <c r="W9" s="39">
        <f>IF(COUNTIF(C9:V9,"&gt;0")-COUNTIF(C9:V9,"&gt;=5")&gt;0,"Cu corigente",IF(COUNTIF(C9:V9,0)&lt;&gt;0,"Neclasificat",IF(COUNTBLANK(C9:V9)=20,"Nu sunt date",INT(AVERAGE(C9:V9)*100)/100)))</f>
        <v>9.81</v>
      </c>
      <c r="X9" s="40">
        <f>'Sem I'!X14+'Sem II'!X14</f>
        <v>34</v>
      </c>
      <c r="Y9" s="41">
        <f>'Sem I'!Y14+'Sem II'!Y14</f>
        <v>0</v>
      </c>
      <c r="Z9" s="42">
        <f>X9-Y9</f>
        <v>34</v>
      </c>
      <c r="AA9" s="43">
        <f>COUNTIF(C9:V9,"&gt;0")-COUNTIF(C9:V9,"&gt;=5")</f>
        <v>0</v>
      </c>
    </row>
    <row r="10" spans="1:27" x14ac:dyDescent="0.2">
      <c r="A10" s="44">
        <v>5</v>
      </c>
      <c r="B10" s="45" t="str">
        <f>'Sem I'!B22</f>
        <v>Bianca MORARU</v>
      </c>
      <c r="C10" s="46">
        <f>IF(AND(NOT(ISBLANK('Sem I'!C22)),NOT(ISBLANK('Sem II'!C22))),IF('Sem I'!C22*'Sem II'!C22=0,0,INT((('Sem I'!C22+'Sem II'!C22)/2*100))/100),"")</f>
        <v>10</v>
      </c>
      <c r="D10" s="47">
        <f>IF(AND(NOT(ISBLANK('Sem I'!D22)),NOT(ISBLANK('Sem II'!D22))),IF('Sem I'!D22*'Sem II'!D22=0,0,INT((('Sem I'!D22+'Sem II'!D22)/2*100))/100),"")</f>
        <v>9</v>
      </c>
      <c r="E10" s="48">
        <f>IF(AND(NOT(ISBLANK('Sem I'!E22)),NOT(ISBLANK('Sem II'!E22))),IF('Sem I'!E22*'Sem II'!E22=0,0,INT((('Sem I'!E22+'Sem II'!E22)/2*100))/100),"")</f>
        <v>9</v>
      </c>
      <c r="F10" s="47">
        <f>IF(AND(NOT(ISBLANK('Sem I'!F22)),NOT(ISBLANK('Sem II'!F22))),IF('Sem I'!F22*'Sem II'!F22=0,0,INT((('Sem I'!F22+'Sem II'!F22)/2*100))/100),"")</f>
        <v>10</v>
      </c>
      <c r="G10" s="48">
        <f>IF(AND(NOT(ISBLANK('Sem I'!G22)),NOT(ISBLANK('Sem II'!G22))),IF('Sem I'!G22*'Sem II'!G22=0,0,INT((('Sem I'!G22+'Sem II'!G22)/2*100))/100),"")</f>
        <v>8.5</v>
      </c>
      <c r="H10" s="47">
        <f>IF(AND(NOT(ISBLANK('Sem I'!H22)),NOT(ISBLANK('Sem II'!H22))),IF('Sem I'!H22*'Sem II'!H22=0,0,INT((('Sem I'!H22+'Sem II'!H22)/2*100))/100),"")</f>
        <v>10</v>
      </c>
      <c r="I10" s="48">
        <f>IF(AND(NOT(ISBLANK('Sem I'!I22)),NOT(ISBLANK('Sem II'!I22))),IF('Sem I'!I22*'Sem II'!I22=0,0,INT((('Sem I'!I22+'Sem II'!I22)/2*100))/100),"")</f>
        <v>10</v>
      </c>
      <c r="J10" s="47">
        <f>IF(AND(NOT(ISBLANK('Sem I'!J22)),NOT(ISBLANK('Sem II'!J22))),IF('Sem I'!J22*'Sem II'!J22=0,0,INT((('Sem I'!J22+'Sem II'!J22)/2*100))/100),"")</f>
        <v>10</v>
      </c>
      <c r="K10" s="48">
        <f>IF(AND(NOT(ISBLANK('Sem I'!K22)),NOT(ISBLANK('Sem II'!K22))),IF('Sem I'!K22*'Sem II'!K22=0,0,INT((('Sem I'!K22+'Sem II'!K22)/2*100))/100),"")</f>
        <v>10</v>
      </c>
      <c r="L10" s="47">
        <f>IF(AND(NOT(ISBLANK('Sem I'!L22)),NOT(ISBLANK('Sem II'!L22))),IF('Sem I'!L22*'Sem II'!L22=0,0,INT((('Sem I'!L22+'Sem II'!L22)/2*100))/100),"")</f>
        <v>9.5</v>
      </c>
      <c r="M10" s="48">
        <f>IF(AND(NOT(ISBLANK('Sem I'!M22)),NOT(ISBLANK('Sem II'!M22))),IF('Sem I'!M22*'Sem II'!M22=0,0,INT((('Sem I'!M22+'Sem II'!M22)/2*100))/100),"")</f>
        <v>10</v>
      </c>
      <c r="N10" s="47">
        <f>IF(AND(NOT(ISBLANK('Sem I'!N22)),NOT(ISBLANK('Sem II'!N22))),IF('Sem I'!N22*'Sem II'!N22=0,0,INT((('Sem I'!N22+'Sem II'!N22)/2*100))/100),"")</f>
        <v>10</v>
      </c>
      <c r="O10" s="48">
        <f>IF(AND(NOT(ISBLANK('Sem I'!O22)),NOT(ISBLANK('Sem II'!O22))),IF('Sem I'!O22*'Sem II'!O22=0,0,INT((('Sem I'!O22+'Sem II'!O22)/2*100))/100),"")</f>
        <v>10</v>
      </c>
      <c r="P10" s="47">
        <f>IF(AND(NOT(ISBLANK('Sem I'!P22)),NOT(ISBLANK('Sem II'!P22))),IF('Sem I'!P22*'Sem II'!P22=0,0,INT((('Sem I'!P22+'Sem II'!P22)/2*100))/100),"")</f>
        <v>10</v>
      </c>
      <c r="Q10" s="48">
        <f>IF(AND(NOT(ISBLANK('Sem I'!Q22)),NOT(ISBLANK('Sem II'!Q22))),IF('Sem I'!Q22*'Sem II'!Q22=0,0,INT((('Sem I'!Q22+'Sem II'!Q22)/2*100))/100),"")</f>
        <v>10</v>
      </c>
      <c r="R10" s="47">
        <f>IF(AND(NOT(ISBLANK('Sem I'!R22)),NOT(ISBLANK('Sem II'!R22))),IF('Sem I'!R22*'Sem II'!R22=0,0,INT((('Sem I'!R22+'Sem II'!R22)/2*100))/100),"")</f>
        <v>10</v>
      </c>
      <c r="S10" s="48">
        <f>IF(AND(NOT(ISBLANK('Sem I'!S22)),NOT(ISBLANK('Sem II'!S22))),IF('Sem I'!S22*'Sem II'!S22=0,0,INT((('Sem I'!S22+'Sem II'!S22)/2*100))/100),"")</f>
        <v>10</v>
      </c>
      <c r="T10" s="47">
        <f>IF(AND(NOT(ISBLANK('Sem I'!T22)),NOT(ISBLANK('Sem II'!T22))),IF('Sem I'!T22*'Sem II'!T22=0,0,INT((('Sem I'!T22+'Sem II'!T22)/2*100))/100),"")</f>
        <v>10</v>
      </c>
      <c r="U10" s="48" t="str">
        <f>IF(AND(NOT(ISBLANK('Sem I'!U22)),NOT(ISBLANK('Sem II'!U22))),IF('Sem I'!U22*'Sem II'!U22=0,0,INT((('Sem I'!U22+'Sem II'!U22)/2*100))/100),"")</f>
        <v/>
      </c>
      <c r="V10" s="49">
        <f>IF(AND(NOT(ISBLANK('Sem I'!V22)),NOT(ISBLANK('Sem II'!V22))),IF('Sem I'!V22*'Sem II'!V22=0,0,INT((('Sem I'!V22+'Sem II'!V22)/2*100))/100),"")</f>
        <v>10</v>
      </c>
      <c r="W10" s="39">
        <f>IF(COUNTIF(C10:V10,"&gt;0")-COUNTIF(C10:V10,"&gt;=5")&gt;0,"Cu corigente",IF(COUNTIF(C10:V10,0)&lt;&gt;0,"Neclasificat",IF(COUNTBLANK(C10:V10)=20,"Nu sunt date",INT(AVERAGE(C10:V10)*100)/100)))</f>
        <v>9.7799999999999994</v>
      </c>
      <c r="X10" s="40">
        <f>'Sem I'!X22+'Sem II'!X22</f>
        <v>40</v>
      </c>
      <c r="Y10" s="41">
        <f>'Sem I'!Y22+'Sem II'!Y22</f>
        <v>0</v>
      </c>
      <c r="Z10" s="42">
        <f>X10-Y10</f>
        <v>40</v>
      </c>
      <c r="AA10" s="43">
        <f>COUNTIF(C10:V10,"&gt;0")-COUNTIF(C10:V10,"&gt;=5")</f>
        <v>0</v>
      </c>
    </row>
    <row r="11" spans="1:27" x14ac:dyDescent="0.2">
      <c r="A11" s="44">
        <v>6</v>
      </c>
      <c r="B11" s="45" t="str">
        <f>'Sem I'!B16</f>
        <v>Natalia DRĂGUŢU</v>
      </c>
      <c r="C11" s="46">
        <f>IF(AND(NOT(ISBLANK('Sem I'!C16)),NOT(ISBLANK('Sem II'!C16))),IF('Sem I'!C16*'Sem II'!C16=0,0,INT((('Sem I'!C16+'Sem II'!C16)/2*100))/100),"")</f>
        <v>9.5</v>
      </c>
      <c r="D11" s="47">
        <f>IF(AND(NOT(ISBLANK('Sem I'!D16)),NOT(ISBLANK('Sem II'!D16))),IF('Sem I'!D16*'Sem II'!D16=0,0,INT((('Sem I'!D16+'Sem II'!D16)/2*100))/100),"")</f>
        <v>10</v>
      </c>
      <c r="E11" s="48">
        <f>IF(AND(NOT(ISBLANK('Sem I'!E16)),NOT(ISBLANK('Sem II'!E16))),IF('Sem I'!E16*'Sem II'!E16=0,0,INT((('Sem I'!E16+'Sem II'!E16)/2*100))/100),"")</f>
        <v>9.5</v>
      </c>
      <c r="F11" s="47">
        <f>IF(AND(NOT(ISBLANK('Sem I'!F16)),NOT(ISBLANK('Sem II'!F16))),IF('Sem I'!F16*'Sem II'!F16=0,0,INT((('Sem I'!F16+'Sem II'!F16)/2*100))/100),"")</f>
        <v>9.5</v>
      </c>
      <c r="G11" s="48">
        <f>IF(AND(NOT(ISBLANK('Sem I'!G16)),NOT(ISBLANK('Sem II'!G16))),IF('Sem I'!G16*'Sem II'!G16=0,0,INT((('Sem I'!G16+'Sem II'!G16)/2*100))/100),"")</f>
        <v>9</v>
      </c>
      <c r="H11" s="47">
        <f>IF(AND(NOT(ISBLANK('Sem I'!H16)),NOT(ISBLANK('Sem II'!H16))),IF('Sem I'!H16*'Sem II'!H16=0,0,INT((('Sem I'!H16+'Sem II'!H16)/2*100))/100),"")</f>
        <v>10</v>
      </c>
      <c r="I11" s="48">
        <f>IF(AND(NOT(ISBLANK('Sem I'!I16)),NOT(ISBLANK('Sem II'!I16))),IF('Sem I'!I16*'Sem II'!I16=0,0,INT((('Sem I'!I16+'Sem II'!I16)/2*100))/100),"")</f>
        <v>9</v>
      </c>
      <c r="J11" s="47">
        <f>IF(AND(NOT(ISBLANK('Sem I'!J16)),NOT(ISBLANK('Sem II'!J16))),IF('Sem I'!J16*'Sem II'!J16=0,0,INT((('Sem I'!J16+'Sem II'!J16)/2*100))/100),"")</f>
        <v>9.5</v>
      </c>
      <c r="K11" s="48">
        <f>IF(AND(NOT(ISBLANK('Sem I'!K16)),NOT(ISBLANK('Sem II'!K16))),IF('Sem I'!K16*'Sem II'!K16=0,0,INT((('Sem I'!K16+'Sem II'!K16)/2*100))/100),"")</f>
        <v>10</v>
      </c>
      <c r="L11" s="47">
        <f>IF(AND(NOT(ISBLANK('Sem I'!L16)),NOT(ISBLANK('Sem II'!L16))),IF('Sem I'!L16*'Sem II'!L16=0,0,INT((('Sem I'!L16+'Sem II'!L16)/2*100))/100),"")</f>
        <v>10</v>
      </c>
      <c r="M11" s="48">
        <f>IF(AND(NOT(ISBLANK('Sem I'!M16)),NOT(ISBLANK('Sem II'!M16))),IF('Sem I'!M16*'Sem II'!M16=0,0,INT((('Sem I'!M16+'Sem II'!M16)/2*100))/100),"")</f>
        <v>10</v>
      </c>
      <c r="N11" s="47">
        <f>IF(AND(NOT(ISBLANK('Sem I'!N16)),NOT(ISBLANK('Sem II'!N16))),IF('Sem I'!N16*'Sem II'!N16=0,0,INT((('Sem I'!N16+'Sem II'!N16)/2*100))/100),"")</f>
        <v>10</v>
      </c>
      <c r="O11" s="48">
        <f>IF(AND(NOT(ISBLANK('Sem I'!O16)),NOT(ISBLANK('Sem II'!O16))),IF('Sem I'!O16*'Sem II'!O16=0,0,INT((('Sem I'!O16+'Sem II'!O16)/2*100))/100),"")</f>
        <v>10</v>
      </c>
      <c r="P11" s="47">
        <f>IF(AND(NOT(ISBLANK('Sem I'!P16)),NOT(ISBLANK('Sem II'!P16))),IF('Sem I'!P16*'Sem II'!P16=0,0,INT((('Sem I'!P16+'Sem II'!P16)/2*100))/100),"")</f>
        <v>10</v>
      </c>
      <c r="Q11" s="48">
        <f>IF(AND(NOT(ISBLANK('Sem I'!Q16)),NOT(ISBLANK('Sem II'!Q16))),IF('Sem I'!Q16*'Sem II'!Q16=0,0,INT((('Sem I'!Q16+'Sem II'!Q16)/2*100))/100),"")</f>
        <v>10</v>
      </c>
      <c r="R11" s="47">
        <f>IF(AND(NOT(ISBLANK('Sem I'!R16)),NOT(ISBLANK('Sem II'!R16))),IF('Sem I'!R16*'Sem II'!R16=0,0,INT((('Sem I'!R16+'Sem II'!R16)/2*100))/100),"")</f>
        <v>10</v>
      </c>
      <c r="S11" s="48">
        <f>IF(AND(NOT(ISBLANK('Sem I'!S16)),NOT(ISBLANK('Sem II'!S16))),IF('Sem I'!S16*'Sem II'!S16=0,0,INT((('Sem I'!S16+'Sem II'!S16)/2*100))/100),"")</f>
        <v>10</v>
      </c>
      <c r="T11" s="47">
        <f>IF(AND(NOT(ISBLANK('Sem I'!T16)),NOT(ISBLANK('Sem II'!T16))),IF('Sem I'!T16*'Sem II'!T16=0,0,INT((('Sem I'!T16+'Sem II'!T16)/2*100))/100),"")</f>
        <v>10</v>
      </c>
      <c r="U11" s="48" t="str">
        <f>IF(AND(NOT(ISBLANK('Sem I'!U16)),NOT(ISBLANK('Sem II'!U16))),IF('Sem I'!U16*'Sem II'!U16=0,0,INT((('Sem I'!U16+'Sem II'!U16)/2*100))/100),"")</f>
        <v/>
      </c>
      <c r="V11" s="49">
        <f>IF(AND(NOT(ISBLANK('Sem I'!V16)),NOT(ISBLANK('Sem II'!V16))),IF('Sem I'!V16*'Sem II'!V16=0,0,INT((('Sem I'!V16+'Sem II'!V16)/2*100))/100),"")</f>
        <v>10</v>
      </c>
      <c r="W11" s="39">
        <f>IF(COUNTIF(C11:V11,"&gt;0")-COUNTIF(C11:V11,"&gt;=5")&gt;0,"Cu corigente",IF(COUNTIF(C11:V11,0)&lt;&gt;0,"Neclasificat",IF(COUNTBLANK(C11:V11)=20,"Nu sunt date",INT(AVERAGE(C11:V11)*100)/100)))</f>
        <v>9.7799999999999994</v>
      </c>
      <c r="X11" s="40">
        <f>'Sem I'!X16+'Sem II'!X16</f>
        <v>12</v>
      </c>
      <c r="Y11" s="41">
        <f>'Sem I'!Y16+'Sem II'!Y16</f>
        <v>0</v>
      </c>
      <c r="Z11" s="42">
        <f>X11-Y11</f>
        <v>12</v>
      </c>
      <c r="AA11" s="43">
        <f>COUNTIF(C11:V11,"&gt;0")-COUNTIF(C11:V11,"&gt;=5")</f>
        <v>0</v>
      </c>
    </row>
    <row r="12" spans="1:27" x14ac:dyDescent="0.2">
      <c r="A12" s="44">
        <v>7</v>
      </c>
      <c r="B12" s="45" t="str">
        <f>'Sem I'!B35</f>
        <v>Natanael TOMA</v>
      </c>
      <c r="C12" s="46">
        <f>IF(AND(NOT(ISBLANK('Sem I'!C35)),NOT(ISBLANK('Sem II'!C35))),IF('Sem I'!C35*'Sem II'!C35=0,0,INT((('Sem I'!C35+'Sem II'!C35)/2*100))/100),"")</f>
        <v>10</v>
      </c>
      <c r="D12" s="47">
        <f>IF(AND(NOT(ISBLANK('Sem I'!D35)),NOT(ISBLANK('Sem II'!D35))),IF('Sem I'!D35*'Sem II'!D35=0,0,INT((('Sem I'!D35+'Sem II'!D35)/2*100))/100),"")</f>
        <v>9</v>
      </c>
      <c r="E12" s="48">
        <f>IF(AND(NOT(ISBLANK('Sem I'!E35)),NOT(ISBLANK('Sem II'!E35))),IF('Sem I'!E35*'Sem II'!E35=0,0,INT((('Sem I'!E35+'Sem II'!E35)/2*100))/100),"")</f>
        <v>9</v>
      </c>
      <c r="F12" s="47">
        <f>IF(AND(NOT(ISBLANK('Sem I'!F35)),NOT(ISBLANK('Sem II'!F35))),IF('Sem I'!F35*'Sem II'!F35=0,0,INT((('Sem I'!F35+'Sem II'!F35)/2*100))/100),"")</f>
        <v>9.5</v>
      </c>
      <c r="G12" s="48">
        <f>IF(AND(NOT(ISBLANK('Sem I'!G35)),NOT(ISBLANK('Sem II'!G35))),IF('Sem I'!G35*'Sem II'!G35=0,0,INT((('Sem I'!G35+'Sem II'!G35)/2*100))/100),"")</f>
        <v>8.5</v>
      </c>
      <c r="H12" s="47">
        <f>IF(AND(NOT(ISBLANK('Sem I'!H35)),NOT(ISBLANK('Sem II'!H35))),IF('Sem I'!H35*'Sem II'!H35=0,0,INT((('Sem I'!H35+'Sem II'!H35)/2*100))/100),"")</f>
        <v>10</v>
      </c>
      <c r="I12" s="48">
        <f>IF(AND(NOT(ISBLANK('Sem I'!I35)),NOT(ISBLANK('Sem II'!I35))),IF('Sem I'!I35*'Sem II'!I35=0,0,INT((('Sem I'!I35+'Sem II'!I35)/2*100))/100),"")</f>
        <v>10</v>
      </c>
      <c r="J12" s="47">
        <f>IF(AND(NOT(ISBLANK('Sem I'!J35)),NOT(ISBLANK('Sem II'!J35))),IF('Sem I'!J35*'Sem II'!J35=0,0,INT((('Sem I'!J35+'Sem II'!J35)/2*100))/100),"")</f>
        <v>10</v>
      </c>
      <c r="K12" s="48">
        <f>IF(AND(NOT(ISBLANK('Sem I'!K35)),NOT(ISBLANK('Sem II'!K35))),IF('Sem I'!K35*'Sem II'!K35=0,0,INT((('Sem I'!K35+'Sem II'!K35)/2*100))/100),"")</f>
        <v>10</v>
      </c>
      <c r="L12" s="47">
        <f>IF(AND(NOT(ISBLANK('Sem I'!L35)),NOT(ISBLANK('Sem II'!L35))),IF('Sem I'!L35*'Sem II'!L35=0,0,INT((('Sem I'!L35+'Sem II'!L35)/2*100))/100),"")</f>
        <v>10</v>
      </c>
      <c r="M12" s="48">
        <f>IF(AND(NOT(ISBLANK('Sem I'!M35)),NOT(ISBLANK('Sem II'!M35))),IF('Sem I'!M35*'Sem II'!M35=0,0,INT((('Sem I'!M35+'Sem II'!M35)/2*100))/100),"")</f>
        <v>10</v>
      </c>
      <c r="N12" s="47">
        <f>IF(AND(NOT(ISBLANK('Sem I'!N35)),NOT(ISBLANK('Sem II'!N35))),IF('Sem I'!N35*'Sem II'!N35=0,0,INT((('Sem I'!N35+'Sem II'!N35)/2*100))/100),"")</f>
        <v>10</v>
      </c>
      <c r="O12" s="48">
        <f>IF(AND(NOT(ISBLANK('Sem I'!O35)),NOT(ISBLANK('Sem II'!O35))),IF('Sem I'!O35*'Sem II'!O35=0,0,INT((('Sem I'!O35+'Sem II'!O35)/2*100))/100),"")</f>
        <v>10</v>
      </c>
      <c r="P12" s="47">
        <f>IF(AND(NOT(ISBLANK('Sem I'!P35)),NOT(ISBLANK('Sem II'!P35))),IF('Sem I'!P35*'Sem II'!P35=0,0,INT((('Sem I'!P35+'Sem II'!P35)/2*100))/100),"")</f>
        <v>10</v>
      </c>
      <c r="Q12" s="48">
        <f>IF(AND(NOT(ISBLANK('Sem I'!Q35)),NOT(ISBLANK('Sem II'!Q35))),IF('Sem I'!Q35*'Sem II'!Q35=0,0,INT((('Sem I'!Q35+'Sem II'!Q35)/2*100))/100),"")</f>
        <v>10</v>
      </c>
      <c r="R12" s="47">
        <f>IF(AND(NOT(ISBLANK('Sem I'!R35)),NOT(ISBLANK('Sem II'!R35))),IF('Sem I'!R35*'Sem II'!R35=0,0,INT((('Sem I'!R35+'Sem II'!R35)/2*100))/100),"")</f>
        <v>10</v>
      </c>
      <c r="S12" s="48">
        <f>IF(AND(NOT(ISBLANK('Sem I'!S35)),NOT(ISBLANK('Sem II'!S35))),IF('Sem I'!S35*'Sem II'!S35=0,0,INT((('Sem I'!S35+'Sem II'!S35)/2*100))/100),"")</f>
        <v>10</v>
      </c>
      <c r="T12" s="47">
        <f>IF(AND(NOT(ISBLANK('Sem I'!T35)),NOT(ISBLANK('Sem II'!T35))),IF('Sem I'!T35*'Sem II'!T35=0,0,INT((('Sem I'!T35+'Sem II'!T35)/2*100))/100),"")</f>
        <v>10</v>
      </c>
      <c r="U12" s="48" t="str">
        <f>IF(AND(NOT(ISBLANK('Sem I'!U35)),NOT(ISBLANK('Sem II'!U35))),IF('Sem I'!U35*'Sem II'!U35=0,0,INT((('Sem I'!U35+'Sem II'!U35)/2*100))/100),"")</f>
        <v/>
      </c>
      <c r="V12" s="49">
        <f>IF(AND(NOT(ISBLANK('Sem I'!V35)),NOT(ISBLANK('Sem II'!V35))),IF('Sem I'!V35*'Sem II'!V35=0,0,INT((('Sem I'!V35+'Sem II'!V35)/2*100))/100),"")</f>
        <v>10</v>
      </c>
      <c r="W12" s="39">
        <f>IF(COUNTIF(C12:V12,"&gt;0")-COUNTIF(C12:V12,"&gt;=5")&gt;0,"Cu corigente",IF(COUNTIF(C12:V12,0)&lt;&gt;0,"Neclasificat",IF(COUNTBLANK(C12:V12)=20,"Nu sunt date",INT(AVERAGE(C12:V12)*100)/100)))</f>
        <v>9.7799999999999994</v>
      </c>
      <c r="X12" s="40">
        <f>'Sem I'!X35+'Sem II'!X35</f>
        <v>47</v>
      </c>
      <c r="Y12" s="41">
        <f>'Sem I'!Y35+'Sem II'!Y35</f>
        <v>0</v>
      </c>
      <c r="Z12" s="42">
        <f>X12-Y12</f>
        <v>47</v>
      </c>
      <c r="AA12" s="43">
        <f>COUNTIF(C12:V12,"&gt;0")-COUNTIF(C12:V12,"&gt;=5")</f>
        <v>0</v>
      </c>
    </row>
    <row r="13" spans="1:27" x14ac:dyDescent="0.2">
      <c r="A13" s="44">
        <v>8</v>
      </c>
      <c r="B13" s="45" t="str">
        <f>'Sem I'!B6</f>
        <v>Denisa ANGHEL</v>
      </c>
      <c r="C13" s="46">
        <f>IF(AND(NOT(ISBLANK('Sem I'!C6)),NOT(ISBLANK('Sem II'!C6))),IF('Sem I'!C6*'Sem II'!C6=0,0,INT((('Sem I'!C6+'Sem II'!C6)/2*100))/100),"")</f>
        <v>9</v>
      </c>
      <c r="D13" s="47">
        <f>IF(AND(NOT(ISBLANK('Sem I'!D6)),NOT(ISBLANK('Sem II'!D6))),IF('Sem I'!D6*'Sem II'!D6=0,0,INT((('Sem I'!D6+'Sem II'!D6)/2*100))/100),"")</f>
        <v>10</v>
      </c>
      <c r="E13" s="48">
        <f>IF(AND(NOT(ISBLANK('Sem I'!E6)),NOT(ISBLANK('Sem II'!E6))),IF('Sem I'!E6*'Sem II'!E6=0,0,INT((('Sem I'!E6+'Sem II'!E6)/2*100))/100),"")</f>
        <v>8.5</v>
      </c>
      <c r="F13" s="47">
        <f>IF(AND(NOT(ISBLANK('Sem I'!F6)),NOT(ISBLANK('Sem II'!F6))),IF('Sem I'!F6*'Sem II'!F6=0,0,INT((('Sem I'!F6+'Sem II'!F6)/2*100))/100),"")</f>
        <v>9</v>
      </c>
      <c r="G13" s="48">
        <f>IF(AND(NOT(ISBLANK('Sem I'!G6)),NOT(ISBLANK('Sem II'!G6))),IF('Sem I'!G6*'Sem II'!G6=0,0,INT((('Sem I'!G6+'Sem II'!G6)/2*100))/100),"")</f>
        <v>8.5</v>
      </c>
      <c r="H13" s="47">
        <f>IF(AND(NOT(ISBLANK('Sem I'!H6)),NOT(ISBLANK('Sem II'!H6))),IF('Sem I'!H6*'Sem II'!H6=0,0,INT((('Sem I'!H6+'Sem II'!H6)/2*100))/100),"")</f>
        <v>10</v>
      </c>
      <c r="I13" s="48">
        <f>IF(AND(NOT(ISBLANK('Sem I'!I6)),NOT(ISBLANK('Sem II'!I6))),IF('Sem I'!I6*'Sem II'!I6=0,0,INT((('Sem I'!I6+'Sem II'!I6)/2*100))/100),"")</f>
        <v>10</v>
      </c>
      <c r="J13" s="47">
        <f>IF(AND(NOT(ISBLANK('Sem I'!J6)),NOT(ISBLANK('Sem II'!J6))),IF('Sem I'!J6*'Sem II'!J6=0,0,INT((('Sem I'!J6+'Sem II'!J6)/2*100))/100),"")</f>
        <v>10</v>
      </c>
      <c r="K13" s="48">
        <f>IF(AND(NOT(ISBLANK('Sem I'!K6)),NOT(ISBLANK('Sem II'!K6))),IF('Sem I'!K6*'Sem II'!K6=0,0,INT((('Sem I'!K6+'Sem II'!K6)/2*100))/100),"")</f>
        <v>10</v>
      </c>
      <c r="L13" s="47">
        <f>IF(AND(NOT(ISBLANK('Sem I'!L6)),NOT(ISBLANK('Sem II'!L6))),IF('Sem I'!L6*'Sem II'!L6=0,0,INT((('Sem I'!L6+'Sem II'!L6)/2*100))/100),"")</f>
        <v>10</v>
      </c>
      <c r="M13" s="48">
        <f>IF(AND(NOT(ISBLANK('Sem I'!M6)),NOT(ISBLANK('Sem II'!M6))),IF('Sem I'!M6*'Sem II'!M6=0,0,INT((('Sem I'!M6+'Sem II'!M6)/2*100))/100),"")</f>
        <v>10</v>
      </c>
      <c r="N13" s="47">
        <f>IF(AND(NOT(ISBLANK('Sem I'!N6)),NOT(ISBLANK('Sem II'!N6))),IF('Sem I'!N6*'Sem II'!N6=0,0,INT((('Sem I'!N6+'Sem II'!N6)/2*100))/100),"")</f>
        <v>10</v>
      </c>
      <c r="O13" s="48">
        <f>IF(AND(NOT(ISBLANK('Sem I'!O6)),NOT(ISBLANK('Sem II'!O6))),IF('Sem I'!O6*'Sem II'!O6=0,0,INT((('Sem I'!O6+'Sem II'!O6)/2*100))/100),"")</f>
        <v>10</v>
      </c>
      <c r="P13" s="47">
        <f>IF(AND(NOT(ISBLANK('Sem I'!P6)),NOT(ISBLANK('Sem II'!P6))),IF('Sem I'!P6*'Sem II'!P6=0,0,INT((('Sem I'!P6+'Sem II'!P6)/2*100))/100),"")</f>
        <v>10</v>
      </c>
      <c r="Q13" s="48">
        <f>IF(AND(NOT(ISBLANK('Sem I'!Q6)),NOT(ISBLANK('Sem II'!Q6))),IF('Sem I'!Q6*'Sem II'!Q6=0,0,INT((('Sem I'!Q6+'Sem II'!Q6)/2*100))/100),"")</f>
        <v>10</v>
      </c>
      <c r="R13" s="47">
        <f>IF(AND(NOT(ISBLANK('Sem I'!R6)),NOT(ISBLANK('Sem II'!R6))),IF('Sem I'!R6*'Sem II'!R6=0,0,INT((('Sem I'!R6+'Sem II'!R6)/2*100))/100),"")</f>
        <v>10</v>
      </c>
      <c r="S13" s="48">
        <f>IF(AND(NOT(ISBLANK('Sem I'!S6)),NOT(ISBLANK('Sem II'!S6))),IF('Sem I'!S6*'Sem II'!S6=0,0,INT((('Sem I'!S6+'Sem II'!S6)/2*100))/100),"")</f>
        <v>10</v>
      </c>
      <c r="T13" s="47">
        <f>IF(AND(NOT(ISBLANK('Sem I'!T6)),NOT(ISBLANK('Sem II'!T6))),IF('Sem I'!T6*'Sem II'!T6=0,0,INT((('Sem I'!T6+'Sem II'!T6)/2*100))/100),"")</f>
        <v>10</v>
      </c>
      <c r="U13" s="48" t="str">
        <f>IF(AND(NOT(ISBLANK('Sem I'!U6)),NOT(ISBLANK('Sem II'!U6))),IF('Sem I'!U6*'Sem II'!U6=0,0,INT((('Sem I'!U6+'Sem II'!U6)/2*100))/100),"")</f>
        <v/>
      </c>
      <c r="V13" s="49">
        <f>IF(AND(NOT(ISBLANK('Sem I'!V6)),NOT(ISBLANK('Sem II'!V6))),IF('Sem I'!V6*'Sem II'!V6=0,0,INT((('Sem I'!V6+'Sem II'!V6)/2*100))/100),"")</f>
        <v>10</v>
      </c>
      <c r="W13" s="39">
        <f>IF(COUNTIF(C13:V13,"&gt;0")-COUNTIF(C13:V13,"&gt;=5")&gt;0,"Cu corigente",IF(COUNTIF(C13:V13,0)&lt;&gt;0,"Neclasificat",IF(COUNTBLANK(C13:V13)=20,"Nu sunt date",INT(AVERAGE(C13:V13)*100)/100)))</f>
        <v>9.73</v>
      </c>
      <c r="X13" s="40">
        <f>'Sem I'!X6+'Sem II'!X6</f>
        <v>26</v>
      </c>
      <c r="Y13" s="41">
        <f>'Sem I'!Y6+'Sem II'!Y6</f>
        <v>4</v>
      </c>
      <c r="Z13" s="42">
        <f>X13-Y13</f>
        <v>22</v>
      </c>
      <c r="AA13" s="43">
        <f>COUNTIF(C13:V13,"&gt;0")-COUNTIF(C13:V13,"&gt;=5")</f>
        <v>0</v>
      </c>
    </row>
    <row r="14" spans="1:27" x14ac:dyDescent="0.2">
      <c r="A14" s="44">
        <v>9</v>
      </c>
      <c r="B14" s="45" t="str">
        <f>'Sem I'!B23</f>
        <v>Bianca NEGREA</v>
      </c>
      <c r="C14" s="46">
        <f>IF(AND(NOT(ISBLANK('Sem I'!C23)),NOT(ISBLANK('Sem II'!C23))),IF('Sem I'!C23*'Sem II'!C23=0,0,INT((('Sem I'!C23+'Sem II'!C23)/2*100))/100),"")</f>
        <v>9.5</v>
      </c>
      <c r="D14" s="47">
        <f>IF(AND(NOT(ISBLANK('Sem I'!D23)),NOT(ISBLANK('Sem II'!D23))),IF('Sem I'!D23*'Sem II'!D23=0,0,INT((('Sem I'!D23+'Sem II'!D23)/2*100))/100),"")</f>
        <v>9.5</v>
      </c>
      <c r="E14" s="48">
        <f>IF(AND(NOT(ISBLANK('Sem I'!E23)),NOT(ISBLANK('Sem II'!E23))),IF('Sem I'!E23*'Sem II'!E23=0,0,INT((('Sem I'!E23+'Sem II'!E23)/2*100))/100),"")</f>
        <v>10</v>
      </c>
      <c r="F14" s="47">
        <f>IF(AND(NOT(ISBLANK('Sem I'!F23)),NOT(ISBLANK('Sem II'!F23))),IF('Sem I'!F23*'Sem II'!F23=0,0,INT((('Sem I'!F23+'Sem II'!F23)/2*100))/100),"")</f>
        <v>9.5</v>
      </c>
      <c r="G14" s="48">
        <f>IF(AND(NOT(ISBLANK('Sem I'!G23)),NOT(ISBLANK('Sem II'!G23))),IF('Sem I'!G23*'Sem II'!G23=0,0,INT((('Sem I'!G23+'Sem II'!G23)/2*100))/100),"")</f>
        <v>9</v>
      </c>
      <c r="H14" s="47">
        <f>IF(AND(NOT(ISBLANK('Sem I'!H23)),NOT(ISBLANK('Sem II'!H23))),IF('Sem I'!H23*'Sem II'!H23=0,0,INT((('Sem I'!H23+'Sem II'!H23)/2*100))/100),"")</f>
        <v>9</v>
      </c>
      <c r="I14" s="48">
        <f>IF(AND(NOT(ISBLANK('Sem I'!I23)),NOT(ISBLANK('Sem II'!I23))),IF('Sem I'!I23*'Sem II'!I23=0,0,INT((('Sem I'!I23+'Sem II'!I23)/2*100))/100),"")</f>
        <v>10</v>
      </c>
      <c r="J14" s="47">
        <f>IF(AND(NOT(ISBLANK('Sem I'!J23)),NOT(ISBLANK('Sem II'!J23))),IF('Sem I'!J23*'Sem II'!J23=0,0,INT((('Sem I'!J23+'Sem II'!J23)/2*100))/100),"")</f>
        <v>10</v>
      </c>
      <c r="K14" s="48">
        <f>IF(AND(NOT(ISBLANK('Sem I'!K23)),NOT(ISBLANK('Sem II'!K23))),IF('Sem I'!K23*'Sem II'!K23=0,0,INT((('Sem I'!K23+'Sem II'!K23)/2*100))/100),"")</f>
        <v>10</v>
      </c>
      <c r="L14" s="47">
        <f>IF(AND(NOT(ISBLANK('Sem I'!L23)),NOT(ISBLANK('Sem II'!L23))),IF('Sem I'!L23*'Sem II'!L23=0,0,INT((('Sem I'!L23+'Sem II'!L23)/2*100))/100),"")</f>
        <v>9</v>
      </c>
      <c r="M14" s="48">
        <f>IF(AND(NOT(ISBLANK('Sem I'!M23)),NOT(ISBLANK('Sem II'!M23))),IF('Sem I'!M23*'Sem II'!M23=0,0,INT((('Sem I'!M23+'Sem II'!M23)/2*100))/100),"")</f>
        <v>9.5</v>
      </c>
      <c r="N14" s="47">
        <f>IF(AND(NOT(ISBLANK('Sem I'!N23)),NOT(ISBLANK('Sem II'!N23))),IF('Sem I'!N23*'Sem II'!N23=0,0,INT((('Sem I'!N23+'Sem II'!N23)/2*100))/100),"")</f>
        <v>10</v>
      </c>
      <c r="O14" s="48">
        <f>IF(AND(NOT(ISBLANK('Sem I'!O23)),NOT(ISBLANK('Sem II'!O23))),IF('Sem I'!O23*'Sem II'!O23=0,0,INT((('Sem I'!O23+'Sem II'!O23)/2*100))/100),"")</f>
        <v>10</v>
      </c>
      <c r="P14" s="47">
        <f>IF(AND(NOT(ISBLANK('Sem I'!P23)),NOT(ISBLANK('Sem II'!P23))),IF('Sem I'!P23*'Sem II'!P23=0,0,INT((('Sem I'!P23+'Sem II'!P23)/2*100))/100),"")</f>
        <v>10</v>
      </c>
      <c r="Q14" s="48">
        <f>IF(AND(NOT(ISBLANK('Sem I'!Q23)),NOT(ISBLANK('Sem II'!Q23))),IF('Sem I'!Q23*'Sem II'!Q23=0,0,INT((('Sem I'!Q23+'Sem II'!Q23)/2*100))/100),"")</f>
        <v>10</v>
      </c>
      <c r="R14" s="47">
        <f>IF(AND(NOT(ISBLANK('Sem I'!R23)),NOT(ISBLANK('Sem II'!R23))),IF('Sem I'!R23*'Sem II'!R23=0,0,INT((('Sem I'!R23+'Sem II'!R23)/2*100))/100),"")</f>
        <v>10</v>
      </c>
      <c r="S14" s="48">
        <f>IF(AND(NOT(ISBLANK('Sem I'!S23)),NOT(ISBLANK('Sem II'!S23))),IF('Sem I'!S23*'Sem II'!S23=0,0,INT((('Sem I'!S23+'Sem II'!S23)/2*100))/100),"")</f>
        <v>10</v>
      </c>
      <c r="T14" s="47">
        <f>IF(AND(NOT(ISBLANK('Sem I'!T23)),NOT(ISBLANK('Sem II'!T23))),IF('Sem I'!T23*'Sem II'!T23=0,0,INT((('Sem I'!T23+'Sem II'!T23)/2*100))/100),"")</f>
        <v>9.5</v>
      </c>
      <c r="U14" s="48" t="str">
        <f>IF(AND(NOT(ISBLANK('Sem I'!U23)),NOT(ISBLANK('Sem II'!U23))),IF('Sem I'!U23*'Sem II'!U23=0,0,INT((('Sem I'!U23+'Sem II'!U23)/2*100))/100),"")</f>
        <v/>
      </c>
      <c r="V14" s="49">
        <f>IF(AND(NOT(ISBLANK('Sem I'!V23)),NOT(ISBLANK('Sem II'!V23))),IF('Sem I'!V23*'Sem II'!V23=0,0,INT((('Sem I'!V23+'Sem II'!V23)/2*100))/100),"")</f>
        <v>10</v>
      </c>
      <c r="W14" s="39">
        <f>IF(COUNTIF(C14:V14,"&gt;0")-COUNTIF(C14:V14,"&gt;=5")&gt;0,"Cu corigente",IF(COUNTIF(C14:V14,0)&lt;&gt;0,"Neclasificat",IF(COUNTBLANK(C14:V14)=20,"Nu sunt date",INT(AVERAGE(C14:V14)*100)/100)))</f>
        <v>9.7100000000000009</v>
      </c>
      <c r="X14" s="40">
        <f>'Sem I'!X23+'Sem II'!X23</f>
        <v>33</v>
      </c>
      <c r="Y14" s="41">
        <f>'Sem I'!Y23+'Sem II'!Y23</f>
        <v>3</v>
      </c>
      <c r="Z14" s="42">
        <f>X14-Y14</f>
        <v>30</v>
      </c>
      <c r="AA14" s="43">
        <f>COUNTIF(C14:V14,"&gt;0")-COUNTIF(C14:V14,"&gt;=5")</f>
        <v>0</v>
      </c>
    </row>
    <row r="15" spans="1:27" x14ac:dyDescent="0.2">
      <c r="A15" s="44">
        <v>10</v>
      </c>
      <c r="B15" s="45" t="str">
        <f>'Sem I'!B28</f>
        <v>Oana PORUMB</v>
      </c>
      <c r="C15" s="46">
        <f>IF(AND(NOT(ISBLANK('Sem I'!C28)),NOT(ISBLANK('Sem II'!C28))),IF('Sem I'!C28*'Sem II'!C28=0,0,INT((('Sem I'!C28+'Sem II'!C28)/2*100))/100),"")</f>
        <v>10</v>
      </c>
      <c r="D15" s="47">
        <f>IF(AND(NOT(ISBLANK('Sem I'!D28)),NOT(ISBLANK('Sem II'!D28))),IF('Sem I'!D28*'Sem II'!D28=0,0,INT((('Sem I'!D28+'Sem II'!D28)/2*100))/100),"")</f>
        <v>9</v>
      </c>
      <c r="E15" s="48">
        <f>IF(AND(NOT(ISBLANK('Sem I'!E28)),NOT(ISBLANK('Sem II'!E28))),IF('Sem I'!E28*'Sem II'!E28=0,0,INT((('Sem I'!E28+'Sem II'!E28)/2*100))/100),"")</f>
        <v>9</v>
      </c>
      <c r="F15" s="47">
        <f>IF(AND(NOT(ISBLANK('Sem I'!F28)),NOT(ISBLANK('Sem II'!F28))),IF('Sem I'!F28*'Sem II'!F28=0,0,INT((('Sem I'!F28+'Sem II'!F28)/2*100))/100),"")</f>
        <v>9</v>
      </c>
      <c r="G15" s="48">
        <f>IF(AND(NOT(ISBLANK('Sem I'!G28)),NOT(ISBLANK('Sem II'!G28))),IF('Sem I'!G28*'Sem II'!G28=0,0,INT((('Sem I'!G28+'Sem II'!G28)/2*100))/100),"")</f>
        <v>9</v>
      </c>
      <c r="H15" s="47">
        <f>IF(AND(NOT(ISBLANK('Sem I'!H28)),NOT(ISBLANK('Sem II'!H28))),IF('Sem I'!H28*'Sem II'!H28=0,0,INT((('Sem I'!H28+'Sem II'!H28)/2*100))/100),"")</f>
        <v>10</v>
      </c>
      <c r="I15" s="48">
        <f>IF(AND(NOT(ISBLANK('Sem I'!I28)),NOT(ISBLANK('Sem II'!I28))),IF('Sem I'!I28*'Sem II'!I28=0,0,INT((('Sem I'!I28+'Sem II'!I28)/2*100))/100),"")</f>
        <v>9.5</v>
      </c>
      <c r="J15" s="47">
        <f>IF(AND(NOT(ISBLANK('Sem I'!J28)),NOT(ISBLANK('Sem II'!J28))),IF('Sem I'!J28*'Sem II'!J28=0,0,INT((('Sem I'!J28+'Sem II'!J28)/2*100))/100),"")</f>
        <v>10</v>
      </c>
      <c r="K15" s="48">
        <f>IF(AND(NOT(ISBLANK('Sem I'!K28)),NOT(ISBLANK('Sem II'!K28))),IF('Sem I'!K28*'Sem II'!K28=0,0,INT((('Sem I'!K28+'Sem II'!K28)/2*100))/100),"")</f>
        <v>10</v>
      </c>
      <c r="L15" s="47">
        <f>IF(AND(NOT(ISBLANK('Sem I'!L28)),NOT(ISBLANK('Sem II'!L28))),IF('Sem I'!L28*'Sem II'!L28=0,0,INT((('Sem I'!L28+'Sem II'!L28)/2*100))/100),"")</f>
        <v>9</v>
      </c>
      <c r="M15" s="48">
        <f>IF(AND(NOT(ISBLANK('Sem I'!M28)),NOT(ISBLANK('Sem II'!M28))),IF('Sem I'!M28*'Sem II'!M28=0,0,INT((('Sem I'!M28+'Sem II'!M28)/2*100))/100),"")</f>
        <v>10</v>
      </c>
      <c r="N15" s="47">
        <f>IF(AND(NOT(ISBLANK('Sem I'!N28)),NOT(ISBLANK('Sem II'!N28))),IF('Sem I'!N28*'Sem II'!N28=0,0,INT((('Sem I'!N28+'Sem II'!N28)/2*100))/100),"")</f>
        <v>10</v>
      </c>
      <c r="O15" s="48">
        <f>IF(AND(NOT(ISBLANK('Sem I'!O28)),NOT(ISBLANK('Sem II'!O28))),IF('Sem I'!O28*'Sem II'!O28=0,0,INT((('Sem I'!O28+'Sem II'!O28)/2*100))/100),"")</f>
        <v>10</v>
      </c>
      <c r="P15" s="47">
        <f>IF(AND(NOT(ISBLANK('Sem I'!P28)),NOT(ISBLANK('Sem II'!P28))),IF('Sem I'!P28*'Sem II'!P28=0,0,INT((('Sem I'!P28+'Sem II'!P28)/2*100))/100),"")</f>
        <v>10</v>
      </c>
      <c r="Q15" s="48">
        <f>IF(AND(NOT(ISBLANK('Sem I'!Q28)),NOT(ISBLANK('Sem II'!Q28))),IF('Sem I'!Q28*'Sem II'!Q28=0,0,INT((('Sem I'!Q28+'Sem II'!Q28)/2*100))/100),"")</f>
        <v>10</v>
      </c>
      <c r="R15" s="47">
        <f>IF(AND(NOT(ISBLANK('Sem I'!R28)),NOT(ISBLANK('Sem II'!R28))),IF('Sem I'!R28*'Sem II'!R28=0,0,INT((('Sem I'!R28+'Sem II'!R28)/2*100))/100),"")</f>
        <v>10</v>
      </c>
      <c r="S15" s="48">
        <f>IF(AND(NOT(ISBLANK('Sem I'!S28)),NOT(ISBLANK('Sem II'!S28))),IF('Sem I'!S28*'Sem II'!S28=0,0,INT((('Sem I'!S28+'Sem II'!S28)/2*100))/100),"")</f>
        <v>10</v>
      </c>
      <c r="T15" s="47">
        <f>IF(AND(NOT(ISBLANK('Sem I'!T28)),NOT(ISBLANK('Sem II'!T28))),IF('Sem I'!T28*'Sem II'!T28=0,0,INT((('Sem I'!T28+'Sem II'!T28)/2*100))/100),"")</f>
        <v>9.5</v>
      </c>
      <c r="U15" s="48" t="str">
        <f>IF(AND(NOT(ISBLANK('Sem I'!U28)),NOT(ISBLANK('Sem II'!U28))),IF('Sem I'!U28*'Sem II'!U28=0,0,INT((('Sem I'!U28+'Sem II'!U28)/2*100))/100),"")</f>
        <v/>
      </c>
      <c r="V15" s="49">
        <f>IF(AND(NOT(ISBLANK('Sem I'!V28)),NOT(ISBLANK('Sem II'!V28))),IF('Sem I'!V28*'Sem II'!V28=0,0,INT((('Sem I'!V28+'Sem II'!V28)/2*100))/100),"")</f>
        <v>10</v>
      </c>
      <c r="W15" s="39">
        <f>IF(COUNTIF(C15:V15,"&gt;0")-COUNTIF(C15:V15,"&gt;=5")&gt;0,"Cu corigente",IF(COUNTIF(C15:V15,0)&lt;&gt;0,"Neclasificat",IF(COUNTBLANK(C15:V15)=20,"Nu sunt date",INT(AVERAGE(C15:V15)*100)/100)))</f>
        <v>9.68</v>
      </c>
      <c r="X15" s="40">
        <f>'Sem I'!X28+'Sem II'!X28</f>
        <v>14</v>
      </c>
      <c r="Y15" s="41">
        <f>'Sem I'!Y28+'Sem II'!Y28</f>
        <v>0</v>
      </c>
      <c r="Z15" s="42">
        <f>X15-Y15</f>
        <v>14</v>
      </c>
      <c r="AA15" s="43">
        <f>COUNTIF(C15:V15,"&gt;0")-COUNTIF(C15:V15,"&gt;=5")</f>
        <v>0</v>
      </c>
    </row>
    <row r="16" spans="1:27" x14ac:dyDescent="0.2">
      <c r="A16" s="44">
        <v>11</v>
      </c>
      <c r="B16" s="45" t="str">
        <f>'Sem I'!B25</f>
        <v>Andreea OLTEANU</v>
      </c>
      <c r="C16" s="46">
        <f>IF(AND(NOT(ISBLANK('Sem I'!C25)),NOT(ISBLANK('Sem II'!C25))),IF('Sem I'!C25*'Sem II'!C25=0,0,INT((('Sem I'!C25+'Sem II'!C25)/2*100))/100),"")</f>
        <v>9.5</v>
      </c>
      <c r="D16" s="47">
        <f>IF(AND(NOT(ISBLANK('Sem I'!D25)),NOT(ISBLANK('Sem II'!D25))),IF('Sem I'!D25*'Sem II'!D25=0,0,INT((('Sem I'!D25+'Sem II'!D25)/2*100))/100),"")</f>
        <v>9</v>
      </c>
      <c r="E16" s="48">
        <f>IF(AND(NOT(ISBLANK('Sem I'!E25)),NOT(ISBLANK('Sem II'!E25))),IF('Sem I'!E25*'Sem II'!E25=0,0,INT((('Sem I'!E25+'Sem II'!E25)/2*100))/100),"")</f>
        <v>9.5</v>
      </c>
      <c r="F16" s="47">
        <f>IF(AND(NOT(ISBLANK('Sem I'!F25)),NOT(ISBLANK('Sem II'!F25))),IF('Sem I'!F25*'Sem II'!F25=0,0,INT((('Sem I'!F25+'Sem II'!F25)/2*100))/100),"")</f>
        <v>9.5</v>
      </c>
      <c r="G16" s="48">
        <f>IF(AND(NOT(ISBLANK('Sem I'!G25)),NOT(ISBLANK('Sem II'!G25))),IF('Sem I'!G25*'Sem II'!G25=0,0,INT((('Sem I'!G25+'Sem II'!G25)/2*100))/100),"")</f>
        <v>8.5</v>
      </c>
      <c r="H16" s="47">
        <f>IF(AND(NOT(ISBLANK('Sem I'!H25)),NOT(ISBLANK('Sem II'!H25))),IF('Sem I'!H25*'Sem II'!H25=0,0,INT((('Sem I'!H25+'Sem II'!H25)/2*100))/100),"")</f>
        <v>9.5</v>
      </c>
      <c r="I16" s="48">
        <f>IF(AND(NOT(ISBLANK('Sem I'!I25)),NOT(ISBLANK('Sem II'!I25))),IF('Sem I'!I25*'Sem II'!I25=0,0,INT((('Sem I'!I25+'Sem II'!I25)/2*100))/100),"")</f>
        <v>9</v>
      </c>
      <c r="J16" s="47">
        <f>IF(AND(NOT(ISBLANK('Sem I'!J25)),NOT(ISBLANK('Sem II'!J25))),IF('Sem I'!J25*'Sem II'!J25=0,0,INT((('Sem I'!J25+'Sem II'!J25)/2*100))/100),"")</f>
        <v>9.5</v>
      </c>
      <c r="K16" s="48">
        <f>IF(AND(NOT(ISBLANK('Sem I'!K25)),NOT(ISBLANK('Sem II'!K25))),IF('Sem I'!K25*'Sem II'!K25=0,0,INT((('Sem I'!K25+'Sem II'!K25)/2*100))/100),"")</f>
        <v>10</v>
      </c>
      <c r="L16" s="47">
        <f>IF(AND(NOT(ISBLANK('Sem I'!L25)),NOT(ISBLANK('Sem II'!L25))),IF('Sem I'!L25*'Sem II'!L25=0,0,INT((('Sem I'!L25+'Sem II'!L25)/2*100))/100),"")</f>
        <v>9.5</v>
      </c>
      <c r="M16" s="48">
        <f>IF(AND(NOT(ISBLANK('Sem I'!M25)),NOT(ISBLANK('Sem II'!M25))),IF('Sem I'!M25*'Sem II'!M25=0,0,INT((('Sem I'!M25+'Sem II'!M25)/2*100))/100),"")</f>
        <v>10</v>
      </c>
      <c r="N16" s="47">
        <f>IF(AND(NOT(ISBLANK('Sem I'!N25)),NOT(ISBLANK('Sem II'!N25))),IF('Sem I'!N25*'Sem II'!N25=0,0,INT((('Sem I'!N25+'Sem II'!N25)/2*100))/100),"")</f>
        <v>10</v>
      </c>
      <c r="O16" s="48">
        <f>IF(AND(NOT(ISBLANK('Sem I'!O25)),NOT(ISBLANK('Sem II'!O25))),IF('Sem I'!O25*'Sem II'!O25=0,0,INT((('Sem I'!O25+'Sem II'!O25)/2*100))/100),"")</f>
        <v>10</v>
      </c>
      <c r="P16" s="47">
        <f>IF(AND(NOT(ISBLANK('Sem I'!P25)),NOT(ISBLANK('Sem II'!P25))),IF('Sem I'!P25*'Sem II'!P25=0,0,INT((('Sem I'!P25+'Sem II'!P25)/2*100))/100),"")</f>
        <v>10</v>
      </c>
      <c r="Q16" s="48">
        <f>IF(AND(NOT(ISBLANK('Sem I'!Q25)),NOT(ISBLANK('Sem II'!Q25))),IF('Sem I'!Q25*'Sem II'!Q25=0,0,INT((('Sem I'!Q25+'Sem II'!Q25)/2*100))/100),"")</f>
        <v>10</v>
      </c>
      <c r="R16" s="47">
        <f>IF(AND(NOT(ISBLANK('Sem I'!R25)),NOT(ISBLANK('Sem II'!R25))),IF('Sem I'!R25*'Sem II'!R25=0,0,INT((('Sem I'!R25+'Sem II'!R25)/2*100))/100),"")</f>
        <v>10</v>
      </c>
      <c r="S16" s="48">
        <f>IF(AND(NOT(ISBLANK('Sem I'!S25)),NOT(ISBLANK('Sem II'!S25))),IF('Sem I'!S25*'Sem II'!S25=0,0,INT((('Sem I'!S25+'Sem II'!S25)/2*100))/100),"")</f>
        <v>10</v>
      </c>
      <c r="T16" s="47">
        <f>IF(AND(NOT(ISBLANK('Sem I'!T25)),NOT(ISBLANK('Sem II'!T25))),IF('Sem I'!T25*'Sem II'!T25=0,0,INT((('Sem I'!T25+'Sem II'!T25)/2*100))/100),"")</f>
        <v>10</v>
      </c>
      <c r="U16" s="48" t="str">
        <f>IF(AND(NOT(ISBLANK('Sem I'!U25)),NOT(ISBLANK('Sem II'!U25))),IF('Sem I'!U25*'Sem II'!U25=0,0,INT((('Sem I'!U25+'Sem II'!U25)/2*100))/100),"")</f>
        <v/>
      </c>
      <c r="V16" s="49">
        <f>IF(AND(NOT(ISBLANK('Sem I'!V25)),NOT(ISBLANK('Sem II'!V25))),IF('Sem I'!V25*'Sem II'!V25=0,0,INT((('Sem I'!V25+'Sem II'!V25)/2*100))/100),"")</f>
        <v>10</v>
      </c>
      <c r="W16" s="39">
        <f>IF(COUNTIF(C16:V16,"&gt;0")-COUNTIF(C16:V16,"&gt;=5")&gt;0,"Cu corigente",IF(COUNTIF(C16:V16,0)&lt;&gt;0,"Neclasificat",IF(COUNTBLANK(C16:V16)=20,"Nu sunt date",INT(AVERAGE(C16:V16)*100)/100)))</f>
        <v>9.65</v>
      </c>
      <c r="X16" s="40">
        <f>'Sem I'!X25+'Sem II'!X25</f>
        <v>33</v>
      </c>
      <c r="Y16" s="41">
        <f>'Sem I'!Y25+'Sem II'!Y25</f>
        <v>1</v>
      </c>
      <c r="Z16" s="42">
        <f>X16-Y16</f>
        <v>32</v>
      </c>
      <c r="AA16" s="43">
        <f>COUNTIF(C16:V16,"&gt;0")-COUNTIF(C16:V16,"&gt;=5")</f>
        <v>0</v>
      </c>
    </row>
    <row r="17" spans="1:27" x14ac:dyDescent="0.2">
      <c r="A17" s="44">
        <v>12</v>
      </c>
      <c r="B17" s="45" t="str">
        <f>'Sem I'!B31</f>
        <v>Theodora SBÂRNĂ</v>
      </c>
      <c r="C17" s="46">
        <f>IF(AND(NOT(ISBLANK('Sem I'!C31)),NOT(ISBLANK('Sem II'!C31))),IF('Sem I'!C31*'Sem II'!C31=0,0,INT((('Sem I'!C31+'Sem II'!C31)/2*100))/100),"")</f>
        <v>9.5</v>
      </c>
      <c r="D17" s="47">
        <f>IF(AND(NOT(ISBLANK('Sem I'!D31)),NOT(ISBLANK('Sem II'!D31))),IF('Sem I'!D31*'Sem II'!D31=0,0,INT((('Sem I'!D31+'Sem II'!D31)/2*100))/100),"")</f>
        <v>9.5</v>
      </c>
      <c r="E17" s="48">
        <f>IF(AND(NOT(ISBLANK('Sem I'!E31)),NOT(ISBLANK('Sem II'!E31))),IF('Sem I'!E31*'Sem II'!E31=0,0,INT((('Sem I'!E31+'Sem II'!E31)/2*100))/100),"")</f>
        <v>10</v>
      </c>
      <c r="F17" s="47">
        <f>IF(AND(NOT(ISBLANK('Sem I'!F31)),NOT(ISBLANK('Sem II'!F31))),IF('Sem I'!F31*'Sem II'!F31=0,0,INT((('Sem I'!F31+'Sem II'!F31)/2*100))/100),"")</f>
        <v>10</v>
      </c>
      <c r="G17" s="48">
        <f>IF(AND(NOT(ISBLANK('Sem I'!G31)),NOT(ISBLANK('Sem II'!G31))),IF('Sem I'!G31*'Sem II'!G31=0,0,INT((('Sem I'!G31+'Sem II'!G31)/2*100))/100),"")</f>
        <v>8</v>
      </c>
      <c r="H17" s="47">
        <f>IF(AND(NOT(ISBLANK('Sem I'!H31)),NOT(ISBLANK('Sem II'!H31))),IF('Sem I'!H31*'Sem II'!H31=0,0,INT((('Sem I'!H31+'Sem II'!H31)/2*100))/100),"")</f>
        <v>9</v>
      </c>
      <c r="I17" s="48">
        <f>IF(AND(NOT(ISBLANK('Sem I'!I31)),NOT(ISBLANK('Sem II'!I31))),IF('Sem I'!I31*'Sem II'!I31=0,0,INT((('Sem I'!I31+'Sem II'!I31)/2*100))/100),"")</f>
        <v>9</v>
      </c>
      <c r="J17" s="47">
        <f>IF(AND(NOT(ISBLANK('Sem I'!J31)),NOT(ISBLANK('Sem II'!J31))),IF('Sem I'!J31*'Sem II'!J31=0,0,INT((('Sem I'!J31+'Sem II'!J31)/2*100))/100),"")</f>
        <v>9.5</v>
      </c>
      <c r="K17" s="48">
        <f>IF(AND(NOT(ISBLANK('Sem I'!K31)),NOT(ISBLANK('Sem II'!K31))),IF('Sem I'!K31*'Sem II'!K31=0,0,INT((('Sem I'!K31+'Sem II'!K31)/2*100))/100),"")</f>
        <v>10</v>
      </c>
      <c r="L17" s="47">
        <f>IF(AND(NOT(ISBLANK('Sem I'!L31)),NOT(ISBLANK('Sem II'!L31))),IF('Sem I'!L31*'Sem II'!L31=0,0,INT((('Sem I'!L31+'Sem II'!L31)/2*100))/100),"")</f>
        <v>9.5</v>
      </c>
      <c r="M17" s="48">
        <f>IF(AND(NOT(ISBLANK('Sem I'!M31)),NOT(ISBLANK('Sem II'!M31))),IF('Sem I'!M31*'Sem II'!M31=0,0,INT((('Sem I'!M31+'Sem II'!M31)/2*100))/100),"")</f>
        <v>10</v>
      </c>
      <c r="N17" s="47">
        <f>IF(AND(NOT(ISBLANK('Sem I'!N31)),NOT(ISBLANK('Sem II'!N31))),IF('Sem I'!N31*'Sem II'!N31=0,0,INT((('Sem I'!N31+'Sem II'!N31)/2*100))/100),"")</f>
        <v>10</v>
      </c>
      <c r="O17" s="48">
        <f>IF(AND(NOT(ISBLANK('Sem I'!O31)),NOT(ISBLANK('Sem II'!O31))),IF('Sem I'!O31*'Sem II'!O31=0,0,INT((('Sem I'!O31+'Sem II'!O31)/2*100))/100),"")</f>
        <v>10</v>
      </c>
      <c r="P17" s="47">
        <f>IF(AND(NOT(ISBLANK('Sem I'!P31)),NOT(ISBLANK('Sem II'!P31))),IF('Sem I'!P31*'Sem II'!P31=0,0,INT((('Sem I'!P31+'Sem II'!P31)/2*100))/100),"")</f>
        <v>10</v>
      </c>
      <c r="Q17" s="48">
        <f>IF(AND(NOT(ISBLANK('Sem I'!Q31)),NOT(ISBLANK('Sem II'!Q31))),IF('Sem I'!Q31*'Sem II'!Q31=0,0,INT((('Sem I'!Q31+'Sem II'!Q31)/2*100))/100),"")</f>
        <v>10</v>
      </c>
      <c r="R17" s="47">
        <f>IF(AND(NOT(ISBLANK('Sem I'!R31)),NOT(ISBLANK('Sem II'!R31))),IF('Sem I'!R31*'Sem II'!R31=0,0,INT((('Sem I'!R31+'Sem II'!R31)/2*100))/100),"")</f>
        <v>10</v>
      </c>
      <c r="S17" s="48">
        <f>IF(AND(NOT(ISBLANK('Sem I'!S31)),NOT(ISBLANK('Sem II'!S31))),IF('Sem I'!S31*'Sem II'!S31=0,0,INT((('Sem I'!S31+'Sem II'!S31)/2*100))/100),"")</f>
        <v>10</v>
      </c>
      <c r="T17" s="47">
        <f>IF(AND(NOT(ISBLANK('Sem I'!T31)),NOT(ISBLANK('Sem II'!T31))),IF('Sem I'!T31*'Sem II'!T31=0,0,INT((('Sem I'!T31+'Sem II'!T31)/2*100))/100),"")</f>
        <v>9.5</v>
      </c>
      <c r="U17" s="48" t="str">
        <f>IF(AND(NOT(ISBLANK('Sem I'!U31)),NOT(ISBLANK('Sem II'!U31))),IF('Sem I'!U31*'Sem II'!U31=0,0,INT((('Sem I'!U31+'Sem II'!U31)/2*100))/100),"")</f>
        <v/>
      </c>
      <c r="V17" s="49">
        <f>IF(AND(NOT(ISBLANK('Sem I'!V31)),NOT(ISBLANK('Sem II'!V31))),IF('Sem I'!V31*'Sem II'!V31=0,0,INT((('Sem I'!V31+'Sem II'!V31)/2*100))/100),"")</f>
        <v>10</v>
      </c>
      <c r="W17" s="39">
        <f>IF(COUNTIF(C17:V17,"&gt;0")-COUNTIF(C17:V17,"&gt;=5")&gt;0,"Cu corigente",IF(COUNTIF(C17:V17,0)&lt;&gt;0,"Neclasificat",IF(COUNTBLANK(C17:V17)=20,"Nu sunt date",INT(AVERAGE(C17:V17)*100)/100)))</f>
        <v>9.65</v>
      </c>
      <c r="X17" s="40">
        <f>'Sem I'!X31+'Sem II'!X31</f>
        <v>20</v>
      </c>
      <c r="Y17" s="41">
        <f>'Sem I'!Y31+'Sem II'!Y31</f>
        <v>0</v>
      </c>
      <c r="Z17" s="42">
        <f>X17-Y17</f>
        <v>20</v>
      </c>
      <c r="AA17" s="43">
        <f>COUNTIF(C17:V17,"&gt;0")-COUNTIF(C17:V17,"&gt;=5")</f>
        <v>0</v>
      </c>
    </row>
    <row r="18" spans="1:27" x14ac:dyDescent="0.2">
      <c r="A18" s="44">
        <v>13</v>
      </c>
      <c r="B18" s="45" t="str">
        <f>'Sem I'!B27</f>
        <v>Rareş PĂTRAŞCU</v>
      </c>
      <c r="C18" s="46">
        <f>IF(AND(NOT(ISBLANK('Sem I'!C27)),NOT(ISBLANK('Sem II'!C27))),IF('Sem I'!C27*'Sem II'!C27=0,0,INT((('Sem I'!C27+'Sem II'!C27)/2*100))/100),"")</f>
        <v>9.5</v>
      </c>
      <c r="D18" s="47">
        <f>IF(AND(NOT(ISBLANK('Sem I'!D27)),NOT(ISBLANK('Sem II'!D27))),IF('Sem I'!D27*'Sem II'!D27=0,0,INT((('Sem I'!D27+'Sem II'!D27)/2*100))/100),"")</f>
        <v>9</v>
      </c>
      <c r="E18" s="48">
        <f>IF(AND(NOT(ISBLANK('Sem I'!E27)),NOT(ISBLANK('Sem II'!E27))),IF('Sem I'!E27*'Sem II'!E27=0,0,INT((('Sem I'!E27+'Sem II'!E27)/2*100))/100),"")</f>
        <v>8</v>
      </c>
      <c r="F18" s="47">
        <f>IF(AND(NOT(ISBLANK('Sem I'!F27)),NOT(ISBLANK('Sem II'!F27))),IF('Sem I'!F27*'Sem II'!F27=0,0,INT((('Sem I'!F27+'Sem II'!F27)/2*100))/100),"")</f>
        <v>9.5</v>
      </c>
      <c r="G18" s="48">
        <f>IF(AND(NOT(ISBLANK('Sem I'!G27)),NOT(ISBLANK('Sem II'!G27))),IF('Sem I'!G27*'Sem II'!G27=0,0,INT((('Sem I'!G27+'Sem II'!G27)/2*100))/100),"")</f>
        <v>9</v>
      </c>
      <c r="H18" s="47">
        <f>IF(AND(NOT(ISBLANK('Sem I'!H27)),NOT(ISBLANK('Sem II'!H27))),IF('Sem I'!H27*'Sem II'!H27=0,0,INT((('Sem I'!H27+'Sem II'!H27)/2*100))/100),"")</f>
        <v>9.5</v>
      </c>
      <c r="I18" s="48">
        <f>IF(AND(NOT(ISBLANK('Sem I'!I27)),NOT(ISBLANK('Sem II'!I27))),IF('Sem I'!I27*'Sem II'!I27=0,0,INT((('Sem I'!I27+'Sem II'!I27)/2*100))/100),"")</f>
        <v>9</v>
      </c>
      <c r="J18" s="47">
        <f>IF(AND(NOT(ISBLANK('Sem I'!J27)),NOT(ISBLANK('Sem II'!J27))),IF('Sem I'!J27*'Sem II'!J27=0,0,INT((('Sem I'!J27+'Sem II'!J27)/2*100))/100),"")</f>
        <v>10</v>
      </c>
      <c r="K18" s="48">
        <f>IF(AND(NOT(ISBLANK('Sem I'!K27)),NOT(ISBLANK('Sem II'!K27))),IF('Sem I'!K27*'Sem II'!K27=0,0,INT((('Sem I'!K27+'Sem II'!K27)/2*100))/100),"")</f>
        <v>9.5</v>
      </c>
      <c r="L18" s="47">
        <f>IF(AND(NOT(ISBLANK('Sem I'!L27)),NOT(ISBLANK('Sem II'!L27))),IF('Sem I'!L27*'Sem II'!L27=0,0,INT((('Sem I'!L27+'Sem II'!L27)/2*100))/100),"")</f>
        <v>9.5</v>
      </c>
      <c r="M18" s="48">
        <f>IF(AND(NOT(ISBLANK('Sem I'!M27)),NOT(ISBLANK('Sem II'!M27))),IF('Sem I'!M27*'Sem II'!M27=0,0,INT((('Sem I'!M27+'Sem II'!M27)/2*100))/100),"")</f>
        <v>10</v>
      </c>
      <c r="N18" s="47">
        <f>IF(AND(NOT(ISBLANK('Sem I'!N27)),NOT(ISBLANK('Sem II'!N27))),IF('Sem I'!N27*'Sem II'!N27=0,0,INT((('Sem I'!N27+'Sem II'!N27)/2*100))/100),"")</f>
        <v>10</v>
      </c>
      <c r="O18" s="48">
        <f>IF(AND(NOT(ISBLANK('Sem I'!O27)),NOT(ISBLANK('Sem II'!O27))),IF('Sem I'!O27*'Sem II'!O27=0,0,INT((('Sem I'!O27+'Sem II'!O27)/2*100))/100),"")</f>
        <v>10</v>
      </c>
      <c r="P18" s="47">
        <f>IF(AND(NOT(ISBLANK('Sem I'!P27)),NOT(ISBLANK('Sem II'!P27))),IF('Sem I'!P27*'Sem II'!P27=0,0,INT((('Sem I'!P27+'Sem II'!P27)/2*100))/100),"")</f>
        <v>10</v>
      </c>
      <c r="Q18" s="48">
        <f>IF(AND(NOT(ISBLANK('Sem I'!Q27)),NOT(ISBLANK('Sem II'!Q27))),IF('Sem I'!Q27*'Sem II'!Q27=0,0,INT((('Sem I'!Q27+'Sem II'!Q27)/2*100))/100),"")</f>
        <v>10</v>
      </c>
      <c r="R18" s="47">
        <f>IF(AND(NOT(ISBLANK('Sem I'!R27)),NOT(ISBLANK('Sem II'!R27))),IF('Sem I'!R27*'Sem II'!R27=0,0,INT((('Sem I'!R27+'Sem II'!R27)/2*100))/100),"")</f>
        <v>10</v>
      </c>
      <c r="S18" s="48">
        <f>IF(AND(NOT(ISBLANK('Sem I'!S27)),NOT(ISBLANK('Sem II'!S27))),IF('Sem I'!S27*'Sem II'!S27=0,0,INT((('Sem I'!S27+'Sem II'!S27)/2*100))/100),"")</f>
        <v>10</v>
      </c>
      <c r="T18" s="47">
        <f>IF(AND(NOT(ISBLANK('Sem I'!T27)),NOT(ISBLANK('Sem II'!T27))),IF('Sem I'!T27*'Sem II'!T27=0,0,INT((('Sem I'!T27+'Sem II'!T27)/2*100))/100),"")</f>
        <v>10</v>
      </c>
      <c r="U18" s="48" t="str">
        <f>IF(AND(NOT(ISBLANK('Sem I'!U27)),NOT(ISBLANK('Sem II'!U27))),IF('Sem I'!U27*'Sem II'!U27=0,0,INT((('Sem I'!U27+'Sem II'!U27)/2*100))/100),"")</f>
        <v/>
      </c>
      <c r="V18" s="49">
        <f>IF(AND(NOT(ISBLANK('Sem I'!V27)),NOT(ISBLANK('Sem II'!V27))),IF('Sem I'!V27*'Sem II'!V27=0,0,INT((('Sem I'!V27+'Sem II'!V27)/2*100))/100),"")</f>
        <v>10</v>
      </c>
      <c r="W18" s="39">
        <f>IF(COUNTIF(C18:V18,"&gt;0")-COUNTIF(C18:V18,"&gt;=5")&gt;0,"Cu corigente",IF(COUNTIF(C18:V18,0)&lt;&gt;0,"Neclasificat",IF(COUNTBLANK(C18:V18)=20,"Nu sunt date",INT(AVERAGE(C18:V18)*100)/100)))</f>
        <v>9.6</v>
      </c>
      <c r="X18" s="40">
        <f>'Sem I'!X27+'Sem II'!X27</f>
        <v>12</v>
      </c>
      <c r="Y18" s="41">
        <f>'Sem I'!Y27+'Sem II'!Y27</f>
        <v>2</v>
      </c>
      <c r="Z18" s="42">
        <f>X18-Y18</f>
        <v>10</v>
      </c>
      <c r="AA18" s="43">
        <f>COUNTIF(C18:V18,"&gt;0")-COUNTIF(C18:V18,"&gt;=5")</f>
        <v>0</v>
      </c>
    </row>
    <row r="19" spans="1:27" x14ac:dyDescent="0.2">
      <c r="A19" s="44">
        <v>14</v>
      </c>
      <c r="B19" s="45" t="str">
        <f>'Sem I'!B21</f>
        <v>Vlad LUPU</v>
      </c>
      <c r="C19" s="46">
        <f>IF(AND(NOT(ISBLANK('Sem I'!C21)),NOT(ISBLANK('Sem II'!C21))),IF('Sem I'!C21*'Sem II'!C21=0,0,INT((('Sem I'!C21+'Sem II'!C21)/2*100))/100),"")</f>
        <v>9.5</v>
      </c>
      <c r="D19" s="47">
        <f>IF(AND(NOT(ISBLANK('Sem I'!D21)),NOT(ISBLANK('Sem II'!D21))),IF('Sem I'!D21*'Sem II'!D21=0,0,INT((('Sem I'!D21+'Sem II'!D21)/2*100))/100),"")</f>
        <v>9</v>
      </c>
      <c r="E19" s="48">
        <f>IF(AND(NOT(ISBLANK('Sem I'!E21)),NOT(ISBLANK('Sem II'!E21))),IF('Sem I'!E21*'Sem II'!E21=0,0,INT((('Sem I'!E21+'Sem II'!E21)/2*100))/100),"")</f>
        <v>10</v>
      </c>
      <c r="F19" s="47">
        <f>IF(AND(NOT(ISBLANK('Sem I'!F21)),NOT(ISBLANK('Sem II'!F21))),IF('Sem I'!F21*'Sem II'!F21=0,0,INT((('Sem I'!F21+'Sem II'!F21)/2*100))/100),"")</f>
        <v>8.5</v>
      </c>
      <c r="G19" s="48">
        <f>IF(AND(NOT(ISBLANK('Sem I'!G21)),NOT(ISBLANK('Sem II'!G21))),IF('Sem I'!G21*'Sem II'!G21=0,0,INT((('Sem I'!G21+'Sem II'!G21)/2*100))/100),"")</f>
        <v>8.5</v>
      </c>
      <c r="H19" s="47">
        <f>IF(AND(NOT(ISBLANK('Sem I'!H21)),NOT(ISBLANK('Sem II'!H21))),IF('Sem I'!H21*'Sem II'!H21=0,0,INT((('Sem I'!H21+'Sem II'!H21)/2*100))/100),"")</f>
        <v>9</v>
      </c>
      <c r="I19" s="48">
        <f>IF(AND(NOT(ISBLANK('Sem I'!I21)),NOT(ISBLANK('Sem II'!I21))),IF('Sem I'!I21*'Sem II'!I21=0,0,INT((('Sem I'!I21+'Sem II'!I21)/2*100))/100),"")</f>
        <v>9</v>
      </c>
      <c r="J19" s="47">
        <f>IF(AND(NOT(ISBLANK('Sem I'!J21)),NOT(ISBLANK('Sem II'!J21))),IF('Sem I'!J21*'Sem II'!J21=0,0,INT((('Sem I'!J21+'Sem II'!J21)/2*100))/100),"")</f>
        <v>9.5</v>
      </c>
      <c r="K19" s="48">
        <f>IF(AND(NOT(ISBLANK('Sem I'!K21)),NOT(ISBLANK('Sem II'!K21))),IF('Sem I'!K21*'Sem II'!K21=0,0,INT((('Sem I'!K21+'Sem II'!K21)/2*100))/100),"")</f>
        <v>10</v>
      </c>
      <c r="L19" s="47">
        <f>IF(AND(NOT(ISBLANK('Sem I'!L21)),NOT(ISBLANK('Sem II'!L21))),IF('Sem I'!L21*'Sem II'!L21=0,0,INT((('Sem I'!L21+'Sem II'!L21)/2*100))/100),"")</f>
        <v>9.5</v>
      </c>
      <c r="M19" s="48">
        <f>IF(AND(NOT(ISBLANK('Sem I'!M21)),NOT(ISBLANK('Sem II'!M21))),IF('Sem I'!M21*'Sem II'!M21=0,0,INT((('Sem I'!M21+'Sem II'!M21)/2*100))/100),"")</f>
        <v>10</v>
      </c>
      <c r="N19" s="47">
        <f>IF(AND(NOT(ISBLANK('Sem I'!N21)),NOT(ISBLANK('Sem II'!N21))),IF('Sem I'!N21*'Sem II'!N21=0,0,INT((('Sem I'!N21+'Sem II'!N21)/2*100))/100),"")</f>
        <v>10</v>
      </c>
      <c r="O19" s="48">
        <f>IF(AND(NOT(ISBLANK('Sem I'!O21)),NOT(ISBLANK('Sem II'!O21))),IF('Sem I'!O21*'Sem II'!O21=0,0,INT((('Sem I'!O21+'Sem II'!O21)/2*100))/100),"")</f>
        <v>10</v>
      </c>
      <c r="P19" s="47">
        <f>IF(AND(NOT(ISBLANK('Sem I'!P21)),NOT(ISBLANK('Sem II'!P21))),IF('Sem I'!P21*'Sem II'!P21=0,0,INT((('Sem I'!P21+'Sem II'!P21)/2*100))/100),"")</f>
        <v>10</v>
      </c>
      <c r="Q19" s="48">
        <f>IF(AND(NOT(ISBLANK('Sem I'!Q21)),NOT(ISBLANK('Sem II'!Q21))),IF('Sem I'!Q21*'Sem II'!Q21=0,0,INT((('Sem I'!Q21+'Sem II'!Q21)/2*100))/100),"")</f>
        <v>10</v>
      </c>
      <c r="R19" s="47">
        <f>IF(AND(NOT(ISBLANK('Sem I'!R21)),NOT(ISBLANK('Sem II'!R21))),IF('Sem I'!R21*'Sem II'!R21=0,0,INT((('Sem I'!R21+'Sem II'!R21)/2*100))/100),"")</f>
        <v>10</v>
      </c>
      <c r="S19" s="48">
        <f>IF(AND(NOT(ISBLANK('Sem I'!S21)),NOT(ISBLANK('Sem II'!S21))),IF('Sem I'!S21*'Sem II'!S21=0,0,INT((('Sem I'!S21+'Sem II'!S21)/2*100))/100),"")</f>
        <v>10</v>
      </c>
      <c r="T19" s="47">
        <f>IF(AND(NOT(ISBLANK('Sem I'!T21)),NOT(ISBLANK('Sem II'!T21))),IF('Sem I'!T21*'Sem II'!T21=0,0,INT((('Sem I'!T21+'Sem II'!T21)/2*100))/100),"")</f>
        <v>10</v>
      </c>
      <c r="U19" s="48" t="str">
        <f>IF(AND(NOT(ISBLANK('Sem I'!U21)),NOT(ISBLANK('Sem II'!U21))),IF('Sem I'!U21*'Sem II'!U21=0,0,INT((('Sem I'!U21+'Sem II'!U21)/2*100))/100),"")</f>
        <v/>
      </c>
      <c r="V19" s="49">
        <f>IF(AND(NOT(ISBLANK('Sem I'!V21)),NOT(ISBLANK('Sem II'!V21))),IF('Sem I'!V21*'Sem II'!V21=0,0,INT((('Sem I'!V21+'Sem II'!V21)/2*100))/100),"")</f>
        <v>10</v>
      </c>
      <c r="W19" s="39">
        <f>IF(COUNTIF(C19:V19,"&gt;0")-COUNTIF(C19:V19,"&gt;=5")&gt;0,"Cu corigente",IF(COUNTIF(C19:V19,0)&lt;&gt;0,"Neclasificat",IF(COUNTBLANK(C19:V19)=20,"Nu sunt date",INT(AVERAGE(C19:V19)*100)/100)))</f>
        <v>9.6</v>
      </c>
      <c r="X19" s="40">
        <f>'Sem I'!X21+'Sem II'!X21</f>
        <v>39</v>
      </c>
      <c r="Y19" s="41">
        <f>'Sem I'!Y21+'Sem II'!Y21</f>
        <v>0</v>
      </c>
      <c r="Z19" s="42">
        <f>X19-Y19</f>
        <v>39</v>
      </c>
      <c r="AA19" s="43">
        <f>COUNTIF(C19:V19,"&gt;0")-COUNTIF(C19:V19,"&gt;=5")</f>
        <v>0</v>
      </c>
    </row>
    <row r="20" spans="1:27" x14ac:dyDescent="0.2">
      <c r="A20" s="44">
        <v>15</v>
      </c>
      <c r="B20" s="45" t="str">
        <f>'Sem I'!B7</f>
        <v>Ileana ANTON</v>
      </c>
      <c r="C20" s="46">
        <f>IF(AND(NOT(ISBLANK('Sem I'!C7)),NOT(ISBLANK('Sem II'!C7))),IF('Sem I'!C7*'Sem II'!C7=0,0,INT((('Sem I'!C7+'Sem II'!C7)/2*100))/100),"")</f>
        <v>9.5</v>
      </c>
      <c r="D20" s="47">
        <f>IF(AND(NOT(ISBLANK('Sem I'!D7)),NOT(ISBLANK('Sem II'!D7))),IF('Sem I'!D7*'Sem II'!D7=0,0,INT((('Sem I'!D7+'Sem II'!D7)/2*100))/100),"")</f>
        <v>10</v>
      </c>
      <c r="E20" s="48">
        <f>IF(AND(NOT(ISBLANK('Sem I'!E7)),NOT(ISBLANK('Sem II'!E7))),IF('Sem I'!E7*'Sem II'!E7=0,0,INT((('Sem I'!E7+'Sem II'!E7)/2*100))/100),"")</f>
        <v>9.5</v>
      </c>
      <c r="F20" s="47">
        <f>IF(AND(NOT(ISBLANK('Sem I'!F7)),NOT(ISBLANK('Sem II'!F7))),IF('Sem I'!F7*'Sem II'!F7=0,0,INT((('Sem I'!F7+'Sem II'!F7)/2*100))/100),"")</f>
        <v>8.5</v>
      </c>
      <c r="G20" s="48">
        <f>IF(AND(NOT(ISBLANK('Sem I'!G7)),NOT(ISBLANK('Sem II'!G7))),IF('Sem I'!G7*'Sem II'!G7=0,0,INT((('Sem I'!G7+'Sem II'!G7)/2*100))/100),"")</f>
        <v>9</v>
      </c>
      <c r="H20" s="47">
        <f>IF(AND(NOT(ISBLANK('Sem I'!H7)),NOT(ISBLANK('Sem II'!H7))),IF('Sem I'!H7*'Sem II'!H7=0,0,INT((('Sem I'!H7+'Sem II'!H7)/2*100))/100),"")</f>
        <v>8.5</v>
      </c>
      <c r="I20" s="48">
        <f>IF(AND(NOT(ISBLANK('Sem I'!I7)),NOT(ISBLANK('Sem II'!I7))),IF('Sem I'!I7*'Sem II'!I7=0,0,INT((('Sem I'!I7+'Sem II'!I7)/2*100))/100),"")</f>
        <v>8.5</v>
      </c>
      <c r="J20" s="47">
        <f>IF(AND(NOT(ISBLANK('Sem I'!J7)),NOT(ISBLANK('Sem II'!J7))),IF('Sem I'!J7*'Sem II'!J7=0,0,INT((('Sem I'!J7+'Sem II'!J7)/2*100))/100),"")</f>
        <v>10</v>
      </c>
      <c r="K20" s="48">
        <f>IF(AND(NOT(ISBLANK('Sem I'!K7)),NOT(ISBLANK('Sem II'!K7))),IF('Sem I'!K7*'Sem II'!K7=0,0,INT((('Sem I'!K7+'Sem II'!K7)/2*100))/100),"")</f>
        <v>9.5</v>
      </c>
      <c r="L20" s="47">
        <f>IF(AND(NOT(ISBLANK('Sem I'!L7)),NOT(ISBLANK('Sem II'!L7))),IF('Sem I'!L7*'Sem II'!L7=0,0,INT((('Sem I'!L7+'Sem II'!L7)/2*100))/100),"")</f>
        <v>9.5</v>
      </c>
      <c r="M20" s="48">
        <f>IF(AND(NOT(ISBLANK('Sem I'!M7)),NOT(ISBLANK('Sem II'!M7))),IF('Sem I'!M7*'Sem II'!M7=0,0,INT((('Sem I'!M7+'Sem II'!M7)/2*100))/100),"")</f>
        <v>10</v>
      </c>
      <c r="N20" s="47">
        <f>IF(AND(NOT(ISBLANK('Sem I'!N7)),NOT(ISBLANK('Sem II'!N7))),IF('Sem I'!N7*'Sem II'!N7=0,0,INT((('Sem I'!N7+'Sem II'!N7)/2*100))/100),"")</f>
        <v>10</v>
      </c>
      <c r="O20" s="48">
        <f>IF(AND(NOT(ISBLANK('Sem I'!O7)),NOT(ISBLANK('Sem II'!O7))),IF('Sem I'!O7*'Sem II'!O7=0,0,INT((('Sem I'!O7+'Sem II'!O7)/2*100))/100),"")</f>
        <v>10</v>
      </c>
      <c r="P20" s="47">
        <f>IF(AND(NOT(ISBLANK('Sem I'!P7)),NOT(ISBLANK('Sem II'!P7))),IF('Sem I'!P7*'Sem II'!P7=0,0,INT((('Sem I'!P7+'Sem II'!P7)/2*100))/100),"")</f>
        <v>10</v>
      </c>
      <c r="Q20" s="48">
        <f>IF(AND(NOT(ISBLANK('Sem I'!Q7)),NOT(ISBLANK('Sem II'!Q7))),IF('Sem I'!Q7*'Sem II'!Q7=0,0,INT((('Sem I'!Q7+'Sem II'!Q7)/2*100))/100),"")</f>
        <v>10</v>
      </c>
      <c r="R20" s="47">
        <f>IF(AND(NOT(ISBLANK('Sem I'!R7)),NOT(ISBLANK('Sem II'!R7))),IF('Sem I'!R7*'Sem II'!R7=0,0,INT((('Sem I'!R7+'Sem II'!R7)/2*100))/100),"")</f>
        <v>10</v>
      </c>
      <c r="S20" s="48">
        <f>IF(AND(NOT(ISBLANK('Sem I'!S7)),NOT(ISBLANK('Sem II'!S7))),IF('Sem I'!S7*'Sem II'!S7=0,0,INT((('Sem I'!S7+'Sem II'!S7)/2*100))/100),"")</f>
        <v>10</v>
      </c>
      <c r="T20" s="47">
        <f>IF(AND(NOT(ISBLANK('Sem I'!T7)),NOT(ISBLANK('Sem II'!T7))),IF('Sem I'!T7*'Sem II'!T7=0,0,INT((('Sem I'!T7+'Sem II'!T7)/2*100))/100),"")</f>
        <v>9.5</v>
      </c>
      <c r="U20" s="48" t="str">
        <f>IF(AND(NOT(ISBLANK('Sem I'!U7)),NOT(ISBLANK('Sem II'!U7))),IF('Sem I'!U7*'Sem II'!U7=0,0,INT((('Sem I'!U7+'Sem II'!U7)/2*100))/100),"")</f>
        <v/>
      </c>
      <c r="V20" s="49">
        <f>IF(AND(NOT(ISBLANK('Sem I'!V7)),NOT(ISBLANK('Sem II'!V7))),IF('Sem I'!V7*'Sem II'!V7=0,0,INT((('Sem I'!V7+'Sem II'!V7)/2*100))/100),"")</f>
        <v>10</v>
      </c>
      <c r="W20" s="39">
        <f>IF(COUNTIF(C20:V20,"&gt;0")-COUNTIF(C20:V20,"&gt;=5")&gt;0,"Cu corigente",IF(COUNTIF(C20:V20,0)&lt;&gt;0,"Neclasificat",IF(COUNTBLANK(C20:V20)=20,"Nu sunt date",INT(AVERAGE(C20:V20)*100)/100)))</f>
        <v>9.57</v>
      </c>
      <c r="X20" s="40">
        <f>'Sem I'!X7+'Sem II'!X7</f>
        <v>43</v>
      </c>
      <c r="Y20" s="41">
        <f>'Sem I'!Y7+'Sem II'!Y7</f>
        <v>0</v>
      </c>
      <c r="Z20" s="42">
        <f>X20-Y20</f>
        <v>43</v>
      </c>
      <c r="AA20" s="43">
        <f>COUNTIF(C20:V20,"&gt;0")-COUNTIF(C20:V20,"&gt;=5")</f>
        <v>0</v>
      </c>
    </row>
    <row r="21" spans="1:27" x14ac:dyDescent="0.2">
      <c r="A21" s="44">
        <v>16</v>
      </c>
      <c r="B21" s="45" t="str">
        <f>'Sem I'!B33</f>
        <v>Maria TIMOFTE</v>
      </c>
      <c r="C21" s="46">
        <f>IF(AND(NOT(ISBLANK('Sem I'!C33)),NOT(ISBLANK('Sem II'!C33))),IF('Sem I'!C33*'Sem II'!C33=0,0,INT((('Sem I'!C33+'Sem II'!C33)/2*100))/100),"")</f>
        <v>9.5</v>
      </c>
      <c r="D21" s="47">
        <f>IF(AND(NOT(ISBLANK('Sem I'!D33)),NOT(ISBLANK('Sem II'!D33))),IF('Sem I'!D33*'Sem II'!D33=0,0,INT((('Sem I'!D33+'Sem II'!D33)/2*100))/100),"")</f>
        <v>9</v>
      </c>
      <c r="E21" s="48">
        <f>IF(AND(NOT(ISBLANK('Sem I'!E33)),NOT(ISBLANK('Sem II'!E33))),IF('Sem I'!E33*'Sem II'!E33=0,0,INT((('Sem I'!E33+'Sem II'!E33)/2*100))/100),"")</f>
        <v>9.5</v>
      </c>
      <c r="F21" s="47">
        <f>IF(AND(NOT(ISBLANK('Sem I'!F33)),NOT(ISBLANK('Sem II'!F33))),IF('Sem I'!F33*'Sem II'!F33=0,0,INT((('Sem I'!F33+'Sem II'!F33)/2*100))/100),"")</f>
        <v>9</v>
      </c>
      <c r="G21" s="48">
        <f>IF(AND(NOT(ISBLANK('Sem I'!G33)),NOT(ISBLANK('Sem II'!G33))),IF('Sem I'!G33*'Sem II'!G33=0,0,INT((('Sem I'!G33+'Sem II'!G33)/2*100))/100),"")</f>
        <v>8.5</v>
      </c>
      <c r="H21" s="47">
        <f>IF(AND(NOT(ISBLANK('Sem I'!H33)),NOT(ISBLANK('Sem II'!H33))),IF('Sem I'!H33*'Sem II'!H33=0,0,INT((('Sem I'!H33+'Sem II'!H33)/2*100))/100),"")</f>
        <v>9</v>
      </c>
      <c r="I21" s="48">
        <f>IF(AND(NOT(ISBLANK('Sem I'!I33)),NOT(ISBLANK('Sem II'!I33))),IF('Sem I'!I33*'Sem II'!I33=0,0,INT((('Sem I'!I33+'Sem II'!I33)/2*100))/100),"")</f>
        <v>8</v>
      </c>
      <c r="J21" s="47">
        <f>IF(AND(NOT(ISBLANK('Sem I'!J33)),NOT(ISBLANK('Sem II'!J33))),IF('Sem I'!J33*'Sem II'!J33=0,0,INT((('Sem I'!J33+'Sem II'!J33)/2*100))/100),"")</f>
        <v>10</v>
      </c>
      <c r="K21" s="48">
        <f>IF(AND(NOT(ISBLANK('Sem I'!K33)),NOT(ISBLANK('Sem II'!K33))),IF('Sem I'!K33*'Sem II'!K33=0,0,INT((('Sem I'!K33+'Sem II'!K33)/2*100))/100),"")</f>
        <v>10</v>
      </c>
      <c r="L21" s="47">
        <f>IF(AND(NOT(ISBLANK('Sem I'!L33)),NOT(ISBLANK('Sem II'!L33))),IF('Sem I'!L33*'Sem II'!L33=0,0,INT((('Sem I'!L33+'Sem II'!L33)/2*100))/100),"")</f>
        <v>9.5</v>
      </c>
      <c r="M21" s="48">
        <f>IF(AND(NOT(ISBLANK('Sem I'!M33)),NOT(ISBLANK('Sem II'!M33))),IF('Sem I'!M33*'Sem II'!M33=0,0,INT((('Sem I'!M33+'Sem II'!M33)/2*100))/100),"")</f>
        <v>10</v>
      </c>
      <c r="N21" s="47">
        <f>IF(AND(NOT(ISBLANK('Sem I'!N33)),NOT(ISBLANK('Sem II'!N33))),IF('Sem I'!N33*'Sem II'!N33=0,0,INT((('Sem I'!N33+'Sem II'!N33)/2*100))/100),"")</f>
        <v>10</v>
      </c>
      <c r="O21" s="48">
        <f>IF(AND(NOT(ISBLANK('Sem I'!O33)),NOT(ISBLANK('Sem II'!O33))),IF('Sem I'!O33*'Sem II'!O33=0,0,INT((('Sem I'!O33+'Sem II'!O33)/2*100))/100),"")</f>
        <v>10</v>
      </c>
      <c r="P21" s="47">
        <f>IF(AND(NOT(ISBLANK('Sem I'!P33)),NOT(ISBLANK('Sem II'!P33))),IF('Sem I'!P33*'Sem II'!P33=0,0,INT((('Sem I'!P33+'Sem II'!P33)/2*100))/100),"")</f>
        <v>10</v>
      </c>
      <c r="Q21" s="48">
        <f>IF(AND(NOT(ISBLANK('Sem I'!Q33)),NOT(ISBLANK('Sem II'!Q33))),IF('Sem I'!Q33*'Sem II'!Q33=0,0,INT((('Sem I'!Q33+'Sem II'!Q33)/2*100))/100),"")</f>
        <v>10</v>
      </c>
      <c r="R21" s="47">
        <f>IF(AND(NOT(ISBLANK('Sem I'!R33)),NOT(ISBLANK('Sem II'!R33))),IF('Sem I'!R33*'Sem II'!R33=0,0,INT((('Sem I'!R33+'Sem II'!R33)/2*100))/100),"")</f>
        <v>10</v>
      </c>
      <c r="S21" s="48">
        <f>IF(AND(NOT(ISBLANK('Sem I'!S33)),NOT(ISBLANK('Sem II'!S33))),IF('Sem I'!S33*'Sem II'!S33=0,0,INT((('Sem I'!S33+'Sem II'!S33)/2*100))/100),"")</f>
        <v>10</v>
      </c>
      <c r="T21" s="47">
        <f>IF(AND(NOT(ISBLANK('Sem I'!T33)),NOT(ISBLANK('Sem II'!T33))),IF('Sem I'!T33*'Sem II'!T33=0,0,INT((('Sem I'!T33+'Sem II'!T33)/2*100))/100),"")</f>
        <v>9.5</v>
      </c>
      <c r="U21" s="48" t="str">
        <f>IF(AND(NOT(ISBLANK('Sem I'!U33)),NOT(ISBLANK('Sem II'!U33))),IF('Sem I'!U33*'Sem II'!U33=0,0,INT((('Sem I'!U33+'Sem II'!U33)/2*100))/100),"")</f>
        <v/>
      </c>
      <c r="V21" s="49">
        <f>IF(AND(NOT(ISBLANK('Sem I'!V33)),NOT(ISBLANK('Sem II'!V33))),IF('Sem I'!V33*'Sem II'!V33=0,0,INT((('Sem I'!V33+'Sem II'!V33)/2*100))/100),"")</f>
        <v>10</v>
      </c>
      <c r="W21" s="39">
        <f>IF(COUNTIF(C21:V21,"&gt;0")-COUNTIF(C21:V21,"&gt;=5")&gt;0,"Cu corigente",IF(COUNTIF(C21:V21,0)&lt;&gt;0,"Neclasificat",IF(COUNTBLANK(C21:V21)=20,"Nu sunt date",INT(AVERAGE(C21:V21)*100)/100)))</f>
        <v>9.5500000000000007</v>
      </c>
      <c r="X21" s="40">
        <f>'Sem I'!X33+'Sem II'!X33</f>
        <v>32</v>
      </c>
      <c r="Y21" s="41">
        <f>'Sem I'!Y33+'Sem II'!Y33</f>
        <v>0</v>
      </c>
      <c r="Z21" s="42">
        <f>X21-Y21</f>
        <v>32</v>
      </c>
      <c r="AA21" s="43">
        <f>COUNTIF(C21:V21,"&gt;0")-COUNTIF(C21:V21,"&gt;=5")</f>
        <v>0</v>
      </c>
    </row>
    <row r="22" spans="1:27" x14ac:dyDescent="0.2">
      <c r="A22" s="44">
        <v>17</v>
      </c>
      <c r="B22" s="45" t="str">
        <f>'Sem I'!B19</f>
        <v>Andreea GRIGOROIU</v>
      </c>
      <c r="C22" s="46">
        <f>IF(AND(NOT(ISBLANK('Sem I'!C19)),NOT(ISBLANK('Sem II'!C19))),IF('Sem I'!C19*'Sem II'!C19=0,0,INT((('Sem I'!C19+'Sem II'!C19)/2*100))/100),"")</f>
        <v>9.5</v>
      </c>
      <c r="D22" s="47">
        <f>IF(AND(NOT(ISBLANK('Sem I'!D19)),NOT(ISBLANK('Sem II'!D19))),IF('Sem I'!D19*'Sem II'!D19=0,0,INT((('Sem I'!D19+'Sem II'!D19)/2*100))/100),"")</f>
        <v>10</v>
      </c>
      <c r="E22" s="48">
        <f>IF(AND(NOT(ISBLANK('Sem I'!E19)),NOT(ISBLANK('Sem II'!E19))),IF('Sem I'!E19*'Sem II'!E19=0,0,INT((('Sem I'!E19+'Sem II'!E19)/2*100))/100),"")</f>
        <v>9</v>
      </c>
      <c r="F22" s="47">
        <f>IF(AND(NOT(ISBLANK('Sem I'!F19)),NOT(ISBLANK('Sem II'!F19))),IF('Sem I'!F19*'Sem II'!F19=0,0,INT((('Sem I'!F19+'Sem II'!F19)/2*100))/100),"")</f>
        <v>10</v>
      </c>
      <c r="G22" s="48">
        <f>IF(AND(NOT(ISBLANK('Sem I'!G19)),NOT(ISBLANK('Sem II'!G19))),IF('Sem I'!G19*'Sem II'!G19=0,0,INT((('Sem I'!G19+'Sem II'!G19)/2*100))/100),"")</f>
        <v>8</v>
      </c>
      <c r="H22" s="47">
        <f>IF(AND(NOT(ISBLANK('Sem I'!H19)),NOT(ISBLANK('Sem II'!H19))),IF('Sem I'!H19*'Sem II'!H19=0,0,INT((('Sem I'!H19+'Sem II'!H19)/2*100))/100),"")</f>
        <v>8</v>
      </c>
      <c r="I22" s="48">
        <f>IF(AND(NOT(ISBLANK('Sem I'!I19)),NOT(ISBLANK('Sem II'!I19))),IF('Sem I'!I19*'Sem II'!I19=0,0,INT((('Sem I'!I19+'Sem II'!I19)/2*100))/100),"")</f>
        <v>8</v>
      </c>
      <c r="J22" s="47">
        <f>IF(AND(NOT(ISBLANK('Sem I'!J19)),NOT(ISBLANK('Sem II'!J19))),IF('Sem I'!J19*'Sem II'!J19=0,0,INT((('Sem I'!J19+'Sem II'!J19)/2*100))/100),"")</f>
        <v>9.5</v>
      </c>
      <c r="K22" s="48">
        <f>IF(AND(NOT(ISBLANK('Sem I'!K19)),NOT(ISBLANK('Sem II'!K19))),IF('Sem I'!K19*'Sem II'!K19=0,0,INT((('Sem I'!K19+'Sem II'!K19)/2*100))/100),"")</f>
        <v>10</v>
      </c>
      <c r="L22" s="47">
        <f>IF(AND(NOT(ISBLANK('Sem I'!L19)),NOT(ISBLANK('Sem II'!L19))),IF('Sem I'!L19*'Sem II'!L19=0,0,INT((('Sem I'!L19+'Sem II'!L19)/2*100))/100),"")</f>
        <v>9.5</v>
      </c>
      <c r="M22" s="48">
        <f>IF(AND(NOT(ISBLANK('Sem I'!M19)),NOT(ISBLANK('Sem II'!M19))),IF('Sem I'!M19*'Sem II'!M19=0,0,INT((('Sem I'!M19+'Sem II'!M19)/2*100))/100),"")</f>
        <v>10</v>
      </c>
      <c r="N22" s="47" t="str">
        <f>IF(AND(NOT(ISBLANK('Sem I'!N19)),NOT(ISBLANK('Sem II'!N19))),IF('Sem I'!N19*'Sem II'!N19=0,0,INT((('Sem I'!N19+'Sem II'!N19)/2*100))/100),"")</f>
        <v/>
      </c>
      <c r="O22" s="48">
        <f>IF(AND(NOT(ISBLANK('Sem I'!O19)),NOT(ISBLANK('Sem II'!O19))),IF('Sem I'!O19*'Sem II'!O19=0,0,INT((('Sem I'!O19+'Sem II'!O19)/2*100))/100),"")</f>
        <v>10</v>
      </c>
      <c r="P22" s="47">
        <f>IF(AND(NOT(ISBLANK('Sem I'!P19)),NOT(ISBLANK('Sem II'!P19))),IF('Sem I'!P19*'Sem II'!P19=0,0,INT((('Sem I'!P19+'Sem II'!P19)/2*100))/100),"")</f>
        <v>10</v>
      </c>
      <c r="Q22" s="48">
        <f>IF(AND(NOT(ISBLANK('Sem I'!Q19)),NOT(ISBLANK('Sem II'!Q19))),IF('Sem I'!Q19*'Sem II'!Q19=0,0,INT((('Sem I'!Q19+'Sem II'!Q19)/2*100))/100),"")</f>
        <v>10</v>
      </c>
      <c r="R22" s="47">
        <f>IF(AND(NOT(ISBLANK('Sem I'!R19)),NOT(ISBLANK('Sem II'!R19))),IF('Sem I'!R19*'Sem II'!R19=0,0,INT((('Sem I'!R19+'Sem II'!R19)/2*100))/100),"")</f>
        <v>10</v>
      </c>
      <c r="S22" s="48">
        <f>IF(AND(NOT(ISBLANK('Sem I'!S19)),NOT(ISBLANK('Sem II'!S19))),IF('Sem I'!S19*'Sem II'!S19=0,0,INT((('Sem I'!S19+'Sem II'!S19)/2*100))/100),"")</f>
        <v>10</v>
      </c>
      <c r="T22" s="47">
        <f>IF(AND(NOT(ISBLANK('Sem I'!T19)),NOT(ISBLANK('Sem II'!T19))),IF('Sem I'!T19*'Sem II'!T19=0,0,INT((('Sem I'!T19+'Sem II'!T19)/2*100))/100),"")</f>
        <v>10</v>
      </c>
      <c r="U22" s="48" t="str">
        <f>IF(AND(NOT(ISBLANK('Sem I'!U19)),NOT(ISBLANK('Sem II'!U19))),IF('Sem I'!U19*'Sem II'!U19=0,0,INT((('Sem I'!U19+'Sem II'!U19)/2*100))/100),"")</f>
        <v/>
      </c>
      <c r="V22" s="49">
        <f>IF(AND(NOT(ISBLANK('Sem I'!V19)),NOT(ISBLANK('Sem II'!V19))),IF('Sem I'!V19*'Sem II'!V19=0,0,INT((('Sem I'!V19+'Sem II'!V19)/2*100))/100),"")</f>
        <v>10</v>
      </c>
      <c r="W22" s="39">
        <f>IF(COUNTIF(C22:V22,"&gt;0")-COUNTIF(C22:V22,"&gt;=5")&gt;0,"Cu corigente",IF(COUNTIF(C22:V22,0)&lt;&gt;0,"Neclasificat",IF(COUNTBLANK(C22:V22)=20,"Nu sunt date",INT(AVERAGE(C22:V22)*100)/100)))</f>
        <v>9.52</v>
      </c>
      <c r="X22" s="40">
        <f>'Sem I'!X19+'Sem II'!X19</f>
        <v>43</v>
      </c>
      <c r="Y22" s="41">
        <f>'Sem I'!Y19+'Sem II'!Y19</f>
        <v>5</v>
      </c>
      <c r="Z22" s="42">
        <f>X22-Y22</f>
        <v>38</v>
      </c>
      <c r="AA22" s="43">
        <f>COUNTIF(C22:V22,"&gt;0")-COUNTIF(C22:V22,"&gt;=5")</f>
        <v>0</v>
      </c>
    </row>
    <row r="23" spans="1:27" x14ac:dyDescent="0.2">
      <c r="A23" s="44">
        <v>18</v>
      </c>
      <c r="B23" s="45" t="str">
        <f>'Sem I'!B20</f>
        <v>Alice IOANA</v>
      </c>
      <c r="C23" s="46">
        <f>IF(AND(NOT(ISBLANK('Sem I'!C20)),NOT(ISBLANK('Sem II'!C20))),IF('Sem I'!C20*'Sem II'!C20=0,0,INT((('Sem I'!C20+'Sem II'!C20)/2*100))/100),"")</f>
        <v>10</v>
      </c>
      <c r="D23" s="47">
        <f>IF(AND(NOT(ISBLANK('Sem I'!D20)),NOT(ISBLANK('Sem II'!D20))),IF('Sem I'!D20*'Sem II'!D20=0,0,INT((('Sem I'!D20+'Sem II'!D20)/2*100))/100),"")</f>
        <v>9</v>
      </c>
      <c r="E23" s="48">
        <f>IF(AND(NOT(ISBLANK('Sem I'!E20)),NOT(ISBLANK('Sem II'!E20))),IF('Sem I'!E20*'Sem II'!E20=0,0,INT((('Sem I'!E20+'Sem II'!E20)/2*100))/100),"")</f>
        <v>8.5</v>
      </c>
      <c r="F23" s="47">
        <f>IF(AND(NOT(ISBLANK('Sem I'!F20)),NOT(ISBLANK('Sem II'!F20))),IF('Sem I'!F20*'Sem II'!F20=0,0,INT((('Sem I'!F20+'Sem II'!F20)/2*100))/100),"")</f>
        <v>7.5</v>
      </c>
      <c r="G23" s="48">
        <f>IF(AND(NOT(ISBLANK('Sem I'!G20)),NOT(ISBLANK('Sem II'!G20))),IF('Sem I'!G20*'Sem II'!G20=0,0,INT((('Sem I'!G20+'Sem II'!G20)/2*100))/100),"")</f>
        <v>8.5</v>
      </c>
      <c r="H23" s="47">
        <f>IF(AND(NOT(ISBLANK('Sem I'!H20)),NOT(ISBLANK('Sem II'!H20))),IF('Sem I'!H20*'Sem II'!H20=0,0,INT((('Sem I'!H20+'Sem II'!H20)/2*100))/100),"")</f>
        <v>8.5</v>
      </c>
      <c r="I23" s="48">
        <f>IF(AND(NOT(ISBLANK('Sem I'!I20)),NOT(ISBLANK('Sem II'!I20))),IF('Sem I'!I20*'Sem II'!I20=0,0,INT((('Sem I'!I20+'Sem II'!I20)/2*100))/100),"")</f>
        <v>9</v>
      </c>
      <c r="J23" s="47">
        <f>IF(AND(NOT(ISBLANK('Sem I'!J20)),NOT(ISBLANK('Sem II'!J20))),IF('Sem I'!J20*'Sem II'!J20=0,0,INT((('Sem I'!J20+'Sem II'!J20)/2*100))/100),"")</f>
        <v>10</v>
      </c>
      <c r="K23" s="48">
        <f>IF(AND(NOT(ISBLANK('Sem I'!K20)),NOT(ISBLANK('Sem II'!K20))),IF('Sem I'!K20*'Sem II'!K20=0,0,INT((('Sem I'!K20+'Sem II'!K20)/2*100))/100),"")</f>
        <v>10</v>
      </c>
      <c r="L23" s="47">
        <f>IF(AND(NOT(ISBLANK('Sem I'!L20)),NOT(ISBLANK('Sem II'!L20))),IF('Sem I'!L20*'Sem II'!L20=0,0,INT((('Sem I'!L20+'Sem II'!L20)/2*100))/100),"")</f>
        <v>9.5</v>
      </c>
      <c r="M23" s="48">
        <f>IF(AND(NOT(ISBLANK('Sem I'!M20)),NOT(ISBLANK('Sem II'!M20))),IF('Sem I'!M20*'Sem II'!M20=0,0,INT((('Sem I'!M20+'Sem II'!M20)/2*100))/100),"")</f>
        <v>10</v>
      </c>
      <c r="N23" s="47">
        <f>IF(AND(NOT(ISBLANK('Sem I'!N20)),NOT(ISBLANK('Sem II'!N20))),IF('Sem I'!N20*'Sem II'!N20=0,0,INT((('Sem I'!N20+'Sem II'!N20)/2*100))/100),"")</f>
        <v>10</v>
      </c>
      <c r="O23" s="48">
        <f>IF(AND(NOT(ISBLANK('Sem I'!O20)),NOT(ISBLANK('Sem II'!O20))),IF('Sem I'!O20*'Sem II'!O20=0,0,INT((('Sem I'!O20+'Sem II'!O20)/2*100))/100),"")</f>
        <v>10</v>
      </c>
      <c r="P23" s="47">
        <f>IF(AND(NOT(ISBLANK('Sem I'!P20)),NOT(ISBLANK('Sem II'!P20))),IF('Sem I'!P20*'Sem II'!P20=0,0,INT((('Sem I'!P20+'Sem II'!P20)/2*100))/100),"")</f>
        <v>10</v>
      </c>
      <c r="Q23" s="48">
        <f>IF(AND(NOT(ISBLANK('Sem I'!Q20)),NOT(ISBLANK('Sem II'!Q20))),IF('Sem I'!Q20*'Sem II'!Q20=0,0,INT((('Sem I'!Q20+'Sem II'!Q20)/2*100))/100),"")</f>
        <v>10</v>
      </c>
      <c r="R23" s="47">
        <f>IF(AND(NOT(ISBLANK('Sem I'!R20)),NOT(ISBLANK('Sem II'!R20))),IF('Sem I'!R20*'Sem II'!R20=0,0,INT((('Sem I'!R20+'Sem II'!R20)/2*100))/100),"")</f>
        <v>10</v>
      </c>
      <c r="S23" s="48">
        <f>IF(AND(NOT(ISBLANK('Sem I'!S20)),NOT(ISBLANK('Sem II'!S20))),IF('Sem I'!S20*'Sem II'!S20=0,0,INT((('Sem I'!S20+'Sem II'!S20)/2*100))/100),"")</f>
        <v>10</v>
      </c>
      <c r="T23" s="47">
        <f>IF(AND(NOT(ISBLANK('Sem I'!T20)),NOT(ISBLANK('Sem II'!T20))),IF('Sem I'!T20*'Sem II'!T20=0,0,INT((('Sem I'!T20+'Sem II'!T20)/2*100))/100),"")</f>
        <v>10</v>
      </c>
      <c r="U23" s="48" t="str">
        <f>IF(AND(NOT(ISBLANK('Sem I'!U20)),NOT(ISBLANK('Sem II'!U20))),IF('Sem I'!U20*'Sem II'!U20=0,0,INT((('Sem I'!U20+'Sem II'!U20)/2*100))/100),"")</f>
        <v/>
      </c>
      <c r="V23" s="49">
        <f>IF(AND(NOT(ISBLANK('Sem I'!V20)),NOT(ISBLANK('Sem II'!V20))),IF('Sem I'!V20*'Sem II'!V20=0,0,INT((('Sem I'!V20+'Sem II'!V20)/2*100))/100),"")</f>
        <v>10</v>
      </c>
      <c r="W23" s="39">
        <f>IF(COUNTIF(C23:V23,"&gt;0")-COUNTIF(C23:V23,"&gt;=5")&gt;0,"Cu corigente",IF(COUNTIF(C23:V23,0)&lt;&gt;0,"Neclasificat",IF(COUNTBLANK(C23:V23)=20,"Nu sunt date",INT(AVERAGE(C23:V23)*100)/100)))</f>
        <v>9.5</v>
      </c>
      <c r="X23" s="40">
        <f>'Sem I'!X20+'Sem II'!X20</f>
        <v>33</v>
      </c>
      <c r="Y23" s="41">
        <f>'Sem I'!Y20+'Sem II'!Y20</f>
        <v>0</v>
      </c>
      <c r="Z23" s="42">
        <f>X23-Y23</f>
        <v>33</v>
      </c>
      <c r="AA23" s="43">
        <f>COUNTIF(C23:V23,"&gt;0")-COUNTIF(C23:V23,"&gt;=5")</f>
        <v>0</v>
      </c>
    </row>
    <row r="24" spans="1:27" x14ac:dyDescent="0.2">
      <c r="A24" s="44">
        <v>19</v>
      </c>
      <c r="B24" s="45" t="str">
        <f>'Sem I'!B32</f>
        <v>Rareş STAN</v>
      </c>
      <c r="C24" s="46">
        <f>IF(AND(NOT(ISBLANK('Sem I'!C32)),NOT(ISBLANK('Sem II'!C32))),IF('Sem I'!C32*'Sem II'!C32=0,0,INT((('Sem I'!C32+'Sem II'!C32)/2*100))/100),"")</f>
        <v>9</v>
      </c>
      <c r="D24" s="47">
        <f>IF(AND(NOT(ISBLANK('Sem I'!D32)),NOT(ISBLANK('Sem II'!D32))),IF('Sem I'!D32*'Sem II'!D32=0,0,INT((('Sem I'!D32+'Sem II'!D32)/2*100))/100),"")</f>
        <v>9.5</v>
      </c>
      <c r="E24" s="48">
        <f>IF(AND(NOT(ISBLANK('Sem I'!E32)),NOT(ISBLANK('Sem II'!E32))),IF('Sem I'!E32*'Sem II'!E32=0,0,INT((('Sem I'!E32+'Sem II'!E32)/2*100))/100),"")</f>
        <v>9.5</v>
      </c>
      <c r="F24" s="47">
        <f>IF(AND(NOT(ISBLANK('Sem I'!F32)),NOT(ISBLANK('Sem II'!F32))),IF('Sem I'!F32*'Sem II'!F32=0,0,INT((('Sem I'!F32+'Sem II'!F32)/2*100))/100),"")</f>
        <v>9</v>
      </c>
      <c r="G24" s="48">
        <f>IF(AND(NOT(ISBLANK('Sem I'!G32)),NOT(ISBLANK('Sem II'!G32))),IF('Sem I'!G32*'Sem II'!G32=0,0,INT((('Sem I'!G32+'Sem II'!G32)/2*100))/100),"")</f>
        <v>7.5</v>
      </c>
      <c r="H24" s="47">
        <f>IF(AND(NOT(ISBLANK('Sem I'!H32)),NOT(ISBLANK('Sem II'!H32))),IF('Sem I'!H32*'Sem II'!H32=0,0,INT((('Sem I'!H32+'Sem II'!H32)/2*100))/100),"")</f>
        <v>9.5</v>
      </c>
      <c r="I24" s="48">
        <f>IF(AND(NOT(ISBLANK('Sem I'!I32)),NOT(ISBLANK('Sem II'!I32))),IF('Sem I'!I32*'Sem II'!I32=0,0,INT((('Sem I'!I32+'Sem II'!I32)/2*100))/100),"")</f>
        <v>8.5</v>
      </c>
      <c r="J24" s="47">
        <f>IF(AND(NOT(ISBLANK('Sem I'!J32)),NOT(ISBLANK('Sem II'!J32))),IF('Sem I'!J32*'Sem II'!J32=0,0,INT((('Sem I'!J32+'Sem II'!J32)/2*100))/100),"")</f>
        <v>9</v>
      </c>
      <c r="K24" s="48">
        <f>IF(AND(NOT(ISBLANK('Sem I'!K32)),NOT(ISBLANK('Sem II'!K32))),IF('Sem I'!K32*'Sem II'!K32=0,0,INT((('Sem I'!K32+'Sem II'!K32)/2*100))/100),"")</f>
        <v>9.5</v>
      </c>
      <c r="L24" s="47">
        <f>IF(AND(NOT(ISBLANK('Sem I'!L32)),NOT(ISBLANK('Sem II'!L32))),IF('Sem I'!L32*'Sem II'!L32=0,0,INT((('Sem I'!L32+'Sem II'!L32)/2*100))/100),"")</f>
        <v>9.5</v>
      </c>
      <c r="M24" s="48">
        <f>IF(AND(NOT(ISBLANK('Sem I'!M32)),NOT(ISBLANK('Sem II'!M32))),IF('Sem I'!M32*'Sem II'!M32=0,0,INT((('Sem I'!M32+'Sem II'!M32)/2*100))/100),"")</f>
        <v>10</v>
      </c>
      <c r="N24" s="47">
        <f>IF(AND(NOT(ISBLANK('Sem I'!N32)),NOT(ISBLANK('Sem II'!N32))),IF('Sem I'!N32*'Sem II'!N32=0,0,INT((('Sem I'!N32+'Sem II'!N32)/2*100))/100),"")</f>
        <v>10</v>
      </c>
      <c r="O24" s="48">
        <f>IF(AND(NOT(ISBLANK('Sem I'!O32)),NOT(ISBLANK('Sem II'!O32))),IF('Sem I'!O32*'Sem II'!O32=0,0,INT((('Sem I'!O32+'Sem II'!O32)/2*100))/100),"")</f>
        <v>10</v>
      </c>
      <c r="P24" s="47">
        <f>IF(AND(NOT(ISBLANK('Sem I'!P32)),NOT(ISBLANK('Sem II'!P32))),IF('Sem I'!P32*'Sem II'!P32=0,0,INT((('Sem I'!P32+'Sem II'!P32)/2*100))/100),"")</f>
        <v>10</v>
      </c>
      <c r="Q24" s="48">
        <f>IF(AND(NOT(ISBLANK('Sem I'!Q32)),NOT(ISBLANK('Sem II'!Q32))),IF('Sem I'!Q32*'Sem II'!Q32=0,0,INT((('Sem I'!Q32+'Sem II'!Q32)/2*100))/100),"")</f>
        <v>10</v>
      </c>
      <c r="R24" s="47">
        <f>IF(AND(NOT(ISBLANK('Sem I'!R32)),NOT(ISBLANK('Sem II'!R32))),IF('Sem I'!R32*'Sem II'!R32=0,0,INT((('Sem I'!R32+'Sem II'!R32)/2*100))/100),"")</f>
        <v>10</v>
      </c>
      <c r="S24" s="48">
        <f>IF(AND(NOT(ISBLANK('Sem I'!S32)),NOT(ISBLANK('Sem II'!S32))),IF('Sem I'!S32*'Sem II'!S32=0,0,INT((('Sem I'!S32+'Sem II'!S32)/2*100))/100),"")</f>
        <v>10</v>
      </c>
      <c r="T24" s="47">
        <f>IF(AND(NOT(ISBLANK('Sem I'!T32)),NOT(ISBLANK('Sem II'!T32))),IF('Sem I'!T32*'Sem II'!T32=0,0,INT((('Sem I'!T32+'Sem II'!T32)/2*100))/100),"")</f>
        <v>10</v>
      </c>
      <c r="U24" s="48" t="str">
        <f>IF(AND(NOT(ISBLANK('Sem I'!U32)),NOT(ISBLANK('Sem II'!U32))),IF('Sem I'!U32*'Sem II'!U32=0,0,INT((('Sem I'!U32+'Sem II'!U32)/2*100))/100),"")</f>
        <v/>
      </c>
      <c r="V24" s="49">
        <f>IF(AND(NOT(ISBLANK('Sem I'!V32)),NOT(ISBLANK('Sem II'!V32))),IF('Sem I'!V32*'Sem II'!V32=0,0,INT((('Sem I'!V32+'Sem II'!V32)/2*100))/100),"")</f>
        <v>10</v>
      </c>
      <c r="W24" s="39">
        <f>IF(COUNTIF(C24:V24,"&gt;0")-COUNTIF(C24:V24,"&gt;=5")&gt;0,"Cu corigente",IF(COUNTIF(C24:V24,0)&lt;&gt;0,"Neclasificat",IF(COUNTBLANK(C24:V24)=20,"Nu sunt date",INT(AVERAGE(C24:V24)*100)/100)))</f>
        <v>9.5</v>
      </c>
      <c r="X24" s="40">
        <f>'Sem I'!X32+'Sem II'!X32</f>
        <v>2</v>
      </c>
      <c r="Y24" s="41">
        <f>'Sem I'!Y32+'Sem II'!Y32</f>
        <v>0</v>
      </c>
      <c r="Z24" s="42">
        <f>X24-Y24</f>
        <v>2</v>
      </c>
      <c r="AA24" s="43">
        <f>COUNTIF(C24:V24,"&gt;0")-COUNTIF(C24:V24,"&gt;=5")</f>
        <v>0</v>
      </c>
    </row>
    <row r="25" spans="1:27" x14ac:dyDescent="0.2">
      <c r="A25" s="44">
        <v>20</v>
      </c>
      <c r="B25" s="45" t="str">
        <f>'Sem I'!B9</f>
        <v>Sabina BUJOREANU</v>
      </c>
      <c r="C25" s="46">
        <f>IF(AND(NOT(ISBLANK('Sem I'!C9)),NOT(ISBLANK('Sem II'!C9))),IF('Sem I'!C9*'Sem II'!C9=0,0,INT((('Sem I'!C9+'Sem II'!C9)/2*100))/100),"")</f>
        <v>9.5</v>
      </c>
      <c r="D25" s="47">
        <f>IF(AND(NOT(ISBLANK('Sem I'!D9)),NOT(ISBLANK('Sem II'!D9))),IF('Sem I'!D9*'Sem II'!D9=0,0,INT((('Sem I'!D9+'Sem II'!D9)/2*100))/100),"")</f>
        <v>9.5</v>
      </c>
      <c r="E25" s="48">
        <f>IF(AND(NOT(ISBLANK('Sem I'!E9)),NOT(ISBLANK('Sem II'!E9))),IF('Sem I'!E9*'Sem II'!E9=0,0,INT((('Sem I'!E9+'Sem II'!E9)/2*100))/100),"")</f>
        <v>8.5</v>
      </c>
      <c r="F25" s="47">
        <f>IF(AND(NOT(ISBLANK('Sem I'!F9)),NOT(ISBLANK('Sem II'!F9))),IF('Sem I'!F9*'Sem II'!F9=0,0,INT((('Sem I'!F9+'Sem II'!F9)/2*100))/100),"")</f>
        <v>9</v>
      </c>
      <c r="G25" s="48">
        <f>IF(AND(NOT(ISBLANK('Sem I'!G9)),NOT(ISBLANK('Sem II'!G9))),IF('Sem I'!G9*'Sem II'!G9=0,0,INT((('Sem I'!G9+'Sem II'!G9)/2*100))/100),"")</f>
        <v>7.5</v>
      </c>
      <c r="H25" s="47">
        <f>IF(AND(NOT(ISBLANK('Sem I'!H9)),NOT(ISBLANK('Sem II'!H9))),IF('Sem I'!H9*'Sem II'!H9=0,0,INT((('Sem I'!H9+'Sem II'!H9)/2*100))/100),"")</f>
        <v>8.5</v>
      </c>
      <c r="I25" s="48">
        <f>IF(AND(NOT(ISBLANK('Sem I'!I9)),NOT(ISBLANK('Sem II'!I9))),IF('Sem I'!I9*'Sem II'!I9=0,0,INT((('Sem I'!I9+'Sem II'!I9)/2*100))/100),"")</f>
        <v>9.5</v>
      </c>
      <c r="J25" s="47">
        <f>IF(AND(NOT(ISBLANK('Sem I'!J9)),NOT(ISBLANK('Sem II'!J9))),IF('Sem I'!J9*'Sem II'!J9=0,0,INT((('Sem I'!J9+'Sem II'!J9)/2*100))/100),"")</f>
        <v>10</v>
      </c>
      <c r="K25" s="48">
        <f>IF(AND(NOT(ISBLANK('Sem I'!K9)),NOT(ISBLANK('Sem II'!K9))),IF('Sem I'!K9*'Sem II'!K9=0,0,INT((('Sem I'!K9+'Sem II'!K9)/2*100))/100),"")</f>
        <v>9</v>
      </c>
      <c r="L25" s="47">
        <f>IF(AND(NOT(ISBLANK('Sem I'!L9)),NOT(ISBLANK('Sem II'!L9))),IF('Sem I'!L9*'Sem II'!L9=0,0,INT((('Sem I'!L9+'Sem II'!L9)/2*100))/100),"")</f>
        <v>9.5</v>
      </c>
      <c r="M25" s="48">
        <f>IF(AND(NOT(ISBLANK('Sem I'!M9)),NOT(ISBLANK('Sem II'!M9))),IF('Sem I'!M9*'Sem II'!M9=0,0,INT((('Sem I'!M9+'Sem II'!M9)/2*100))/100),"")</f>
        <v>9.5</v>
      </c>
      <c r="N25" s="47">
        <f>IF(AND(NOT(ISBLANK('Sem I'!N9)),NOT(ISBLANK('Sem II'!N9))),IF('Sem I'!N9*'Sem II'!N9=0,0,INT((('Sem I'!N9+'Sem II'!N9)/2*100))/100),"")</f>
        <v>10</v>
      </c>
      <c r="O25" s="48">
        <f>IF(AND(NOT(ISBLANK('Sem I'!O9)),NOT(ISBLANK('Sem II'!O9))),IF('Sem I'!O9*'Sem II'!O9=0,0,INT((('Sem I'!O9+'Sem II'!O9)/2*100))/100),"")</f>
        <v>10</v>
      </c>
      <c r="P25" s="47">
        <f>IF(AND(NOT(ISBLANK('Sem I'!P9)),NOT(ISBLANK('Sem II'!P9))),IF('Sem I'!P9*'Sem II'!P9=0,0,INT((('Sem I'!P9+'Sem II'!P9)/2*100))/100),"")</f>
        <v>10</v>
      </c>
      <c r="Q25" s="48">
        <f>IF(AND(NOT(ISBLANK('Sem I'!Q9)),NOT(ISBLANK('Sem II'!Q9))),IF('Sem I'!Q9*'Sem II'!Q9=0,0,INT((('Sem I'!Q9+'Sem II'!Q9)/2*100))/100),"")</f>
        <v>10</v>
      </c>
      <c r="R25" s="47">
        <f>IF(AND(NOT(ISBLANK('Sem I'!R9)),NOT(ISBLANK('Sem II'!R9))),IF('Sem I'!R9*'Sem II'!R9=0,0,INT((('Sem I'!R9+'Sem II'!R9)/2*100))/100),"")</f>
        <v>10</v>
      </c>
      <c r="S25" s="48">
        <f>IF(AND(NOT(ISBLANK('Sem I'!S9)),NOT(ISBLANK('Sem II'!S9))),IF('Sem I'!S9*'Sem II'!S9=0,0,INT((('Sem I'!S9+'Sem II'!S9)/2*100))/100),"")</f>
        <v>10</v>
      </c>
      <c r="T25" s="47">
        <f>IF(AND(NOT(ISBLANK('Sem I'!T9)),NOT(ISBLANK('Sem II'!T9))),IF('Sem I'!T9*'Sem II'!T9=0,0,INT((('Sem I'!T9+'Sem II'!T9)/2*100))/100),"")</f>
        <v>9.5</v>
      </c>
      <c r="U25" s="48" t="str">
        <f>IF(AND(NOT(ISBLANK('Sem I'!U9)),NOT(ISBLANK('Sem II'!U9))),IF('Sem I'!U9*'Sem II'!U9=0,0,INT((('Sem I'!U9+'Sem II'!U9)/2*100))/100),"")</f>
        <v/>
      </c>
      <c r="V25" s="49">
        <f>IF(AND(NOT(ISBLANK('Sem I'!V9)),NOT(ISBLANK('Sem II'!V9))),IF('Sem I'!V9*'Sem II'!V9=0,0,INT((('Sem I'!V9+'Sem II'!V9)/2*100))/100),"")</f>
        <v>10</v>
      </c>
      <c r="W25" s="39">
        <f>IF(COUNTIF(C25:V25,"&gt;0")-COUNTIF(C25:V25,"&gt;=5")&gt;0,"Cu corigente",IF(COUNTIF(C25:V25,0)&lt;&gt;0,"Neclasificat",IF(COUNTBLANK(C25:V25)=20,"Nu sunt date",INT(AVERAGE(C25:V25)*100)/100)))</f>
        <v>9.44</v>
      </c>
      <c r="X25" s="40">
        <f>'Sem I'!X9+'Sem II'!X9</f>
        <v>34</v>
      </c>
      <c r="Y25" s="41">
        <f>'Sem I'!Y9+'Sem II'!Y9</f>
        <v>5</v>
      </c>
      <c r="Z25" s="42">
        <f>X25-Y25</f>
        <v>29</v>
      </c>
      <c r="AA25" s="43">
        <f>COUNTIF(C25:V25,"&gt;0")-COUNTIF(C25:V25,"&gt;=5")</f>
        <v>0</v>
      </c>
    </row>
    <row r="26" spans="1:27" x14ac:dyDescent="0.2">
      <c r="A26" s="44">
        <v>21</v>
      </c>
      <c r="B26" s="45" t="str">
        <f>'Sem I'!B8</f>
        <v>Alexandru BERBECARIU</v>
      </c>
      <c r="C26" s="46">
        <f>IF(AND(NOT(ISBLANK('Sem I'!C8)),NOT(ISBLANK('Sem II'!C8))),IF('Sem I'!C8*'Sem II'!C8=0,0,INT((('Sem I'!C8+'Sem II'!C8)/2*100))/100),"")</f>
        <v>10</v>
      </c>
      <c r="D26" s="47">
        <f>IF(AND(NOT(ISBLANK('Sem I'!D8)),NOT(ISBLANK('Sem II'!D8))),IF('Sem I'!D8*'Sem II'!D8=0,0,INT((('Sem I'!D8+'Sem II'!D8)/2*100))/100),"")</f>
        <v>8</v>
      </c>
      <c r="E26" s="48">
        <f>IF(AND(NOT(ISBLANK('Sem I'!E8)),NOT(ISBLANK('Sem II'!E8))),IF('Sem I'!E8*'Sem II'!E8=0,0,INT((('Sem I'!E8+'Sem II'!E8)/2*100))/100),"")</f>
        <v>8</v>
      </c>
      <c r="F26" s="47">
        <f>IF(AND(NOT(ISBLANK('Sem I'!F8)),NOT(ISBLANK('Sem II'!F8))),IF('Sem I'!F8*'Sem II'!F8=0,0,INT((('Sem I'!F8+'Sem II'!F8)/2*100))/100),"")</f>
        <v>9.5</v>
      </c>
      <c r="G26" s="48">
        <f>IF(AND(NOT(ISBLANK('Sem I'!G8)),NOT(ISBLANK('Sem II'!G8))),IF('Sem I'!G8*'Sem II'!G8=0,0,INT((('Sem I'!G8+'Sem II'!G8)/2*100))/100),"")</f>
        <v>7</v>
      </c>
      <c r="H26" s="47">
        <f>IF(AND(NOT(ISBLANK('Sem I'!H8)),NOT(ISBLANK('Sem II'!H8))),IF('Sem I'!H8*'Sem II'!H8=0,0,INT((('Sem I'!H8+'Sem II'!H8)/2*100))/100),"")</f>
        <v>8.5</v>
      </c>
      <c r="I26" s="48">
        <f>IF(AND(NOT(ISBLANK('Sem I'!I8)),NOT(ISBLANK('Sem II'!I8))),IF('Sem I'!I8*'Sem II'!I8=0,0,INT((('Sem I'!I8+'Sem II'!I8)/2*100))/100),"")</f>
        <v>8.5</v>
      </c>
      <c r="J26" s="47">
        <f>IF(AND(NOT(ISBLANK('Sem I'!J8)),NOT(ISBLANK('Sem II'!J8))),IF('Sem I'!J8*'Sem II'!J8=0,0,INT((('Sem I'!J8+'Sem II'!J8)/2*100))/100),"")</f>
        <v>10</v>
      </c>
      <c r="K26" s="48">
        <f>IF(AND(NOT(ISBLANK('Sem I'!K8)),NOT(ISBLANK('Sem II'!K8))),IF('Sem I'!K8*'Sem II'!K8=0,0,INT((('Sem I'!K8+'Sem II'!K8)/2*100))/100),"")</f>
        <v>10</v>
      </c>
      <c r="L26" s="47">
        <f>IF(AND(NOT(ISBLANK('Sem I'!L8)),NOT(ISBLANK('Sem II'!L8))),IF('Sem I'!L8*'Sem II'!L8=0,0,INT((('Sem I'!L8+'Sem II'!L8)/2*100))/100),"")</f>
        <v>10</v>
      </c>
      <c r="M26" s="48">
        <f>IF(AND(NOT(ISBLANK('Sem I'!M8)),NOT(ISBLANK('Sem II'!M8))),IF('Sem I'!M8*'Sem II'!M8=0,0,INT((('Sem I'!M8+'Sem II'!M8)/2*100))/100),"")</f>
        <v>10</v>
      </c>
      <c r="N26" s="47">
        <f>IF(AND(NOT(ISBLANK('Sem I'!N8)),NOT(ISBLANK('Sem II'!N8))),IF('Sem I'!N8*'Sem II'!N8=0,0,INT((('Sem I'!N8+'Sem II'!N8)/2*100))/100),"")</f>
        <v>10</v>
      </c>
      <c r="O26" s="48">
        <f>IF(AND(NOT(ISBLANK('Sem I'!O8)),NOT(ISBLANK('Sem II'!O8))),IF('Sem I'!O8*'Sem II'!O8=0,0,INT((('Sem I'!O8+'Sem II'!O8)/2*100))/100),"")</f>
        <v>10</v>
      </c>
      <c r="P26" s="47">
        <f>IF(AND(NOT(ISBLANK('Sem I'!P8)),NOT(ISBLANK('Sem II'!P8))),IF('Sem I'!P8*'Sem II'!P8=0,0,INT((('Sem I'!P8+'Sem II'!P8)/2*100))/100),"")</f>
        <v>10</v>
      </c>
      <c r="Q26" s="48">
        <f>IF(AND(NOT(ISBLANK('Sem I'!Q8)),NOT(ISBLANK('Sem II'!Q8))),IF('Sem I'!Q8*'Sem II'!Q8=0,0,INT((('Sem I'!Q8+'Sem II'!Q8)/2*100))/100),"")</f>
        <v>10</v>
      </c>
      <c r="R26" s="47">
        <f>IF(AND(NOT(ISBLANK('Sem I'!R8)),NOT(ISBLANK('Sem II'!R8))),IF('Sem I'!R8*'Sem II'!R8=0,0,INT((('Sem I'!R8+'Sem II'!R8)/2*100))/100),"")</f>
        <v>10</v>
      </c>
      <c r="S26" s="48">
        <f>IF(AND(NOT(ISBLANK('Sem I'!S8)),NOT(ISBLANK('Sem II'!S8))),IF('Sem I'!S8*'Sem II'!S8=0,0,INT((('Sem I'!S8+'Sem II'!S8)/2*100))/100),"")</f>
        <v>10</v>
      </c>
      <c r="T26" s="47">
        <f>IF(AND(NOT(ISBLANK('Sem I'!T8)),NOT(ISBLANK('Sem II'!T8))),IF('Sem I'!T8*'Sem II'!T8=0,0,INT((('Sem I'!T8+'Sem II'!T8)/2*100))/100),"")</f>
        <v>9.5</v>
      </c>
      <c r="U26" s="48" t="str">
        <f>IF(AND(NOT(ISBLANK('Sem I'!U8)),NOT(ISBLANK('Sem II'!U8))),IF('Sem I'!U8*'Sem II'!U8=0,0,INT((('Sem I'!U8+'Sem II'!U8)/2*100))/100),"")</f>
        <v/>
      </c>
      <c r="V26" s="49">
        <f>IF(AND(NOT(ISBLANK('Sem I'!V8)),NOT(ISBLANK('Sem II'!V8))),IF('Sem I'!V8*'Sem II'!V8=0,0,INT((('Sem I'!V8+'Sem II'!V8)/2*100))/100),"")</f>
        <v>10</v>
      </c>
      <c r="W26" s="39">
        <f>IF(COUNTIF(C26:V26,"&gt;0")-COUNTIF(C26:V26,"&gt;=5")&gt;0,"Cu corigente",IF(COUNTIF(C26:V26,0)&lt;&gt;0,"Neclasificat",IF(COUNTBLANK(C26:V26)=20,"Nu sunt date",INT(AVERAGE(C26:V26)*100)/100)))</f>
        <v>9.42</v>
      </c>
      <c r="X26" s="40">
        <f>'Sem I'!X8+'Sem II'!X8</f>
        <v>24</v>
      </c>
      <c r="Y26" s="41">
        <f>'Sem I'!Y8+'Sem II'!Y8</f>
        <v>3</v>
      </c>
      <c r="Z26" s="42">
        <f>X26-Y26</f>
        <v>21</v>
      </c>
      <c r="AA26" s="43">
        <f>COUNTIF(C26:V26,"&gt;0")-COUNTIF(C26:V26,"&gt;=5")</f>
        <v>0</v>
      </c>
    </row>
    <row r="27" spans="1:27" x14ac:dyDescent="0.2">
      <c r="A27" s="44">
        <v>22</v>
      </c>
      <c r="B27" s="45" t="str">
        <f>'Sem I'!B17</f>
        <v>Alexandra DUMITRU</v>
      </c>
      <c r="C27" s="46">
        <f>IF(AND(NOT(ISBLANK('Sem I'!C17)),NOT(ISBLANK('Sem II'!C17))),IF('Sem I'!C17*'Sem II'!C17=0,0,INT((('Sem I'!C17+'Sem II'!C17)/2*100))/100),"")</f>
        <v>9.5</v>
      </c>
      <c r="D27" s="47">
        <f>IF(AND(NOT(ISBLANK('Sem I'!D17)),NOT(ISBLANK('Sem II'!D17))),IF('Sem I'!D17*'Sem II'!D17=0,0,INT((('Sem I'!D17+'Sem II'!D17)/2*100))/100),"")</f>
        <v>8.5</v>
      </c>
      <c r="E27" s="48">
        <f>IF(AND(NOT(ISBLANK('Sem I'!E17)),NOT(ISBLANK('Sem II'!E17))),IF('Sem I'!E17*'Sem II'!E17=0,0,INT((('Sem I'!E17+'Sem II'!E17)/2*100))/100),"")</f>
        <v>9.5</v>
      </c>
      <c r="F27" s="47">
        <f>IF(AND(NOT(ISBLANK('Sem I'!F17)),NOT(ISBLANK('Sem II'!F17))),IF('Sem I'!F17*'Sem II'!F17=0,0,INT((('Sem I'!F17+'Sem II'!F17)/2*100))/100),"")</f>
        <v>8</v>
      </c>
      <c r="G27" s="48">
        <f>IF(AND(NOT(ISBLANK('Sem I'!G17)),NOT(ISBLANK('Sem II'!G17))),IF('Sem I'!G17*'Sem II'!G17=0,0,INT((('Sem I'!G17+'Sem II'!G17)/2*100))/100),"")</f>
        <v>8</v>
      </c>
      <c r="H27" s="47">
        <f>IF(AND(NOT(ISBLANK('Sem I'!H17)),NOT(ISBLANK('Sem II'!H17))),IF('Sem I'!H17*'Sem II'!H17=0,0,INT((('Sem I'!H17+'Sem II'!H17)/2*100))/100),"")</f>
        <v>8.5</v>
      </c>
      <c r="I27" s="48">
        <f>IF(AND(NOT(ISBLANK('Sem I'!I17)),NOT(ISBLANK('Sem II'!I17))),IF('Sem I'!I17*'Sem II'!I17=0,0,INT((('Sem I'!I17+'Sem II'!I17)/2*100))/100),"")</f>
        <v>9</v>
      </c>
      <c r="J27" s="47">
        <f>IF(AND(NOT(ISBLANK('Sem I'!J17)),NOT(ISBLANK('Sem II'!J17))),IF('Sem I'!J17*'Sem II'!J17=0,0,INT((('Sem I'!J17+'Sem II'!J17)/2*100))/100),"")</f>
        <v>10</v>
      </c>
      <c r="K27" s="48">
        <f>IF(AND(NOT(ISBLANK('Sem I'!K17)),NOT(ISBLANK('Sem II'!K17))),IF('Sem I'!K17*'Sem II'!K17=0,0,INT((('Sem I'!K17+'Sem II'!K17)/2*100))/100),"")</f>
        <v>8.5</v>
      </c>
      <c r="L27" s="47">
        <f>IF(AND(NOT(ISBLANK('Sem I'!L17)),NOT(ISBLANK('Sem II'!L17))),IF('Sem I'!L17*'Sem II'!L17=0,0,INT((('Sem I'!L17+'Sem II'!L17)/2*100))/100),"")</f>
        <v>8.5</v>
      </c>
      <c r="M27" s="48">
        <f>IF(AND(NOT(ISBLANK('Sem I'!M17)),NOT(ISBLANK('Sem II'!M17))),IF('Sem I'!M17*'Sem II'!M17=0,0,INT((('Sem I'!M17+'Sem II'!M17)/2*100))/100),"")</f>
        <v>9.5</v>
      </c>
      <c r="N27" s="47">
        <f>IF(AND(NOT(ISBLANK('Sem I'!N17)),NOT(ISBLANK('Sem II'!N17))),IF('Sem I'!N17*'Sem II'!N17=0,0,INT((('Sem I'!N17+'Sem II'!N17)/2*100))/100),"")</f>
        <v>10</v>
      </c>
      <c r="O27" s="48">
        <f>IF(AND(NOT(ISBLANK('Sem I'!O17)),NOT(ISBLANK('Sem II'!O17))),IF('Sem I'!O17*'Sem II'!O17=0,0,INT((('Sem I'!O17+'Sem II'!O17)/2*100))/100),"")</f>
        <v>10</v>
      </c>
      <c r="P27" s="47">
        <f>IF(AND(NOT(ISBLANK('Sem I'!P17)),NOT(ISBLANK('Sem II'!P17))),IF('Sem I'!P17*'Sem II'!P17=0,0,INT((('Sem I'!P17+'Sem II'!P17)/2*100))/100),"")</f>
        <v>10</v>
      </c>
      <c r="Q27" s="48">
        <f>IF(AND(NOT(ISBLANK('Sem I'!Q17)),NOT(ISBLANK('Sem II'!Q17))),IF('Sem I'!Q17*'Sem II'!Q17=0,0,INT((('Sem I'!Q17+'Sem II'!Q17)/2*100))/100),"")</f>
        <v>10</v>
      </c>
      <c r="R27" s="47">
        <f>IF(AND(NOT(ISBLANK('Sem I'!R17)),NOT(ISBLANK('Sem II'!R17))),IF('Sem I'!R17*'Sem II'!R17=0,0,INT((('Sem I'!R17+'Sem II'!R17)/2*100))/100),"")</f>
        <v>10</v>
      </c>
      <c r="S27" s="48">
        <f>IF(AND(NOT(ISBLANK('Sem I'!S17)),NOT(ISBLANK('Sem II'!S17))),IF('Sem I'!S17*'Sem II'!S17=0,0,INT((('Sem I'!S17+'Sem II'!S17)/2*100))/100),"")</f>
        <v>10</v>
      </c>
      <c r="T27" s="47">
        <f>IF(AND(NOT(ISBLANK('Sem I'!T17)),NOT(ISBLANK('Sem II'!T17))),IF('Sem I'!T17*'Sem II'!T17=0,0,INT((('Sem I'!T17+'Sem II'!T17)/2*100))/100),"")</f>
        <v>8.5</v>
      </c>
      <c r="U27" s="48" t="str">
        <f>IF(AND(NOT(ISBLANK('Sem I'!U17)),NOT(ISBLANK('Sem II'!U17))),IF('Sem I'!U17*'Sem II'!U17=0,0,INT((('Sem I'!U17+'Sem II'!U17)/2*100))/100),"")</f>
        <v/>
      </c>
      <c r="V27" s="49">
        <f>IF(AND(NOT(ISBLANK('Sem I'!V17)),NOT(ISBLANK('Sem II'!V17))),IF('Sem I'!V17*'Sem II'!V17=0,0,INT((('Sem I'!V17+'Sem II'!V17)/2*100))/100),"")</f>
        <v>10</v>
      </c>
      <c r="W27" s="39">
        <f>IF(COUNTIF(C27:V27,"&gt;0")-COUNTIF(C27:V27,"&gt;=5")&gt;0,"Cu corigente",IF(COUNTIF(C27:V27,0)&lt;&gt;0,"Neclasificat",IF(COUNTBLANK(C27:V27)=20,"Nu sunt date",INT(AVERAGE(C27:V27)*100)/100)))</f>
        <v>9.26</v>
      </c>
      <c r="X27" s="40">
        <f>'Sem I'!X17+'Sem II'!X17</f>
        <v>55</v>
      </c>
      <c r="Y27" s="41">
        <f>'Sem I'!Y17+'Sem II'!Y17</f>
        <v>3</v>
      </c>
      <c r="Z27" s="42">
        <f>X27-Y27</f>
        <v>52</v>
      </c>
      <c r="AA27" s="43">
        <f>COUNTIF(C27:V27,"&gt;0")-COUNTIF(C27:V27,"&gt;=5")</f>
        <v>0</v>
      </c>
    </row>
    <row r="28" spans="1:27" x14ac:dyDescent="0.2">
      <c r="A28" s="44">
        <v>23</v>
      </c>
      <c r="B28" s="45" t="str">
        <f>'Sem I'!B26</f>
        <v>Victor PANŢURU</v>
      </c>
      <c r="C28" s="46">
        <f>IF(AND(NOT(ISBLANK('Sem I'!C26)),NOT(ISBLANK('Sem II'!C26))),IF('Sem I'!C26*'Sem II'!C26=0,0,INT((('Sem I'!C26+'Sem II'!C26)/2*100))/100),"")</f>
        <v>9.5</v>
      </c>
      <c r="D28" s="47">
        <f>IF(AND(NOT(ISBLANK('Sem I'!D26)),NOT(ISBLANK('Sem II'!D26))),IF('Sem I'!D26*'Sem II'!D26=0,0,INT((('Sem I'!D26+'Sem II'!D26)/2*100))/100),"")</f>
        <v>8.5</v>
      </c>
      <c r="E28" s="48">
        <f>IF(AND(NOT(ISBLANK('Sem I'!E26)),NOT(ISBLANK('Sem II'!E26))),IF('Sem I'!E26*'Sem II'!E26=0,0,INT((('Sem I'!E26+'Sem II'!E26)/2*100))/100),"")</f>
        <v>8</v>
      </c>
      <c r="F28" s="47">
        <f>IF(AND(NOT(ISBLANK('Sem I'!F26)),NOT(ISBLANK('Sem II'!F26))),IF('Sem I'!F26*'Sem II'!F26=0,0,INT((('Sem I'!F26+'Sem II'!F26)/2*100))/100),"")</f>
        <v>9</v>
      </c>
      <c r="G28" s="48">
        <f>IF(AND(NOT(ISBLANK('Sem I'!G26)),NOT(ISBLANK('Sem II'!G26))),IF('Sem I'!G26*'Sem II'!G26=0,0,INT((('Sem I'!G26+'Sem II'!G26)/2*100))/100),"")</f>
        <v>7</v>
      </c>
      <c r="H28" s="47">
        <f>IF(AND(NOT(ISBLANK('Sem I'!H26)),NOT(ISBLANK('Sem II'!H26))),IF('Sem I'!H26*'Sem II'!H26=0,0,INT((('Sem I'!H26+'Sem II'!H26)/2*100))/100),"")</f>
        <v>8</v>
      </c>
      <c r="I28" s="48">
        <f>IF(AND(NOT(ISBLANK('Sem I'!I26)),NOT(ISBLANK('Sem II'!I26))),IF('Sem I'!I26*'Sem II'!I26=0,0,INT((('Sem I'!I26+'Sem II'!I26)/2*100))/100),"")</f>
        <v>8</v>
      </c>
      <c r="J28" s="47">
        <f>IF(AND(NOT(ISBLANK('Sem I'!J26)),NOT(ISBLANK('Sem II'!J26))),IF('Sem I'!J26*'Sem II'!J26=0,0,INT((('Sem I'!J26+'Sem II'!J26)/2*100))/100),"")</f>
        <v>9.5</v>
      </c>
      <c r="K28" s="48">
        <f>IF(AND(NOT(ISBLANK('Sem I'!K26)),NOT(ISBLANK('Sem II'!K26))),IF('Sem I'!K26*'Sem II'!K26=0,0,INT((('Sem I'!K26+'Sem II'!K26)/2*100))/100),"")</f>
        <v>9.5</v>
      </c>
      <c r="L28" s="47">
        <f>IF(AND(NOT(ISBLANK('Sem I'!L26)),NOT(ISBLANK('Sem II'!L26))),IF('Sem I'!L26*'Sem II'!L26=0,0,INT((('Sem I'!L26+'Sem II'!L26)/2*100))/100),"")</f>
        <v>9.5</v>
      </c>
      <c r="M28" s="48">
        <f>IF(AND(NOT(ISBLANK('Sem I'!M26)),NOT(ISBLANK('Sem II'!M26))),IF('Sem I'!M26*'Sem II'!M26=0,0,INT((('Sem I'!M26+'Sem II'!M26)/2*100))/100),"")</f>
        <v>9.5</v>
      </c>
      <c r="N28" s="47">
        <f>IF(AND(NOT(ISBLANK('Sem I'!N26)),NOT(ISBLANK('Sem II'!N26))),IF('Sem I'!N26*'Sem II'!N26=0,0,INT((('Sem I'!N26+'Sem II'!N26)/2*100))/100),"")</f>
        <v>10</v>
      </c>
      <c r="O28" s="48">
        <f>IF(AND(NOT(ISBLANK('Sem I'!O26)),NOT(ISBLANK('Sem II'!O26))),IF('Sem I'!O26*'Sem II'!O26=0,0,INT((('Sem I'!O26+'Sem II'!O26)/2*100))/100),"")</f>
        <v>10</v>
      </c>
      <c r="P28" s="47">
        <f>IF(AND(NOT(ISBLANK('Sem I'!P26)),NOT(ISBLANK('Sem II'!P26))),IF('Sem I'!P26*'Sem II'!P26=0,0,INT((('Sem I'!P26+'Sem II'!P26)/2*100))/100),"")</f>
        <v>10</v>
      </c>
      <c r="Q28" s="48">
        <f>IF(AND(NOT(ISBLANK('Sem I'!Q26)),NOT(ISBLANK('Sem II'!Q26))),IF('Sem I'!Q26*'Sem II'!Q26=0,0,INT((('Sem I'!Q26+'Sem II'!Q26)/2*100))/100),"")</f>
        <v>10</v>
      </c>
      <c r="R28" s="47">
        <f>IF(AND(NOT(ISBLANK('Sem I'!R26)),NOT(ISBLANK('Sem II'!R26))),IF('Sem I'!R26*'Sem II'!R26=0,0,INT((('Sem I'!R26+'Sem II'!R26)/2*100))/100),"")</f>
        <v>10</v>
      </c>
      <c r="S28" s="48">
        <f>IF(AND(NOT(ISBLANK('Sem I'!S26)),NOT(ISBLANK('Sem II'!S26))),IF('Sem I'!S26*'Sem II'!S26=0,0,INT((('Sem I'!S26+'Sem II'!S26)/2*100))/100),"")</f>
        <v>10</v>
      </c>
      <c r="T28" s="47">
        <f>IF(AND(NOT(ISBLANK('Sem I'!T26)),NOT(ISBLANK('Sem II'!T26))),IF('Sem I'!T26*'Sem II'!T26=0,0,INT((('Sem I'!T26+'Sem II'!T26)/2*100))/100),"")</f>
        <v>9.5</v>
      </c>
      <c r="U28" s="48" t="str">
        <f>IF(AND(NOT(ISBLANK('Sem I'!U26)),NOT(ISBLANK('Sem II'!U26))),IF('Sem I'!U26*'Sem II'!U26=0,0,INT((('Sem I'!U26+'Sem II'!U26)/2*100))/100),"")</f>
        <v/>
      </c>
      <c r="V28" s="49">
        <f>IF(AND(NOT(ISBLANK('Sem I'!V26)),NOT(ISBLANK('Sem II'!V26))),IF('Sem I'!V26*'Sem II'!V26=0,0,INT((('Sem I'!V26+'Sem II'!V26)/2*100))/100),"")</f>
        <v>10</v>
      </c>
      <c r="W28" s="39">
        <f>IF(COUNTIF(C28:V28,"&gt;0")-COUNTIF(C28:V28,"&gt;=5")&gt;0,"Cu corigente",IF(COUNTIF(C28:V28,0)&lt;&gt;0,"Neclasificat",IF(COUNTBLANK(C28:V28)=20,"Nu sunt date",INT(AVERAGE(C28:V28)*100)/100)))</f>
        <v>9.23</v>
      </c>
      <c r="X28" s="40">
        <f>'Sem I'!X26+'Sem II'!X26</f>
        <v>53</v>
      </c>
      <c r="Y28" s="41">
        <f>'Sem I'!Y26+'Sem II'!Y26</f>
        <v>1</v>
      </c>
      <c r="Z28" s="42">
        <f>X28-Y28</f>
        <v>52</v>
      </c>
      <c r="AA28" s="43">
        <f>COUNTIF(C28:V28,"&gt;0")-COUNTIF(C28:V28,"&gt;=5")</f>
        <v>0</v>
      </c>
    </row>
    <row r="29" spans="1:27" x14ac:dyDescent="0.2">
      <c r="A29" s="44">
        <v>24</v>
      </c>
      <c r="B29" s="45" t="str">
        <f>'Sem I'!B12</f>
        <v>Aylin ÇIL</v>
      </c>
      <c r="C29" s="46">
        <f>IF(AND(NOT(ISBLANK('Sem I'!C12)),NOT(ISBLANK('Sem II'!C12))),IF('Sem I'!C12*'Sem II'!C12=0,0,INT((('Sem I'!C12+'Sem II'!C12)/2*100))/100),"")</f>
        <v>9</v>
      </c>
      <c r="D29" s="47">
        <f>IF(AND(NOT(ISBLANK('Sem I'!D12)),NOT(ISBLANK('Sem II'!D12))),IF('Sem I'!D12*'Sem II'!D12=0,0,INT((('Sem I'!D12+'Sem II'!D12)/2*100))/100),"")</f>
        <v>8</v>
      </c>
      <c r="E29" s="48">
        <f>IF(AND(NOT(ISBLANK('Sem I'!E12)),NOT(ISBLANK('Sem II'!E12))),IF('Sem I'!E12*'Sem II'!E12=0,0,INT((('Sem I'!E12+'Sem II'!E12)/2*100))/100),"")</f>
        <v>9.5</v>
      </c>
      <c r="F29" s="47">
        <f>IF(AND(NOT(ISBLANK('Sem I'!F12)),NOT(ISBLANK('Sem II'!F12))),IF('Sem I'!F12*'Sem II'!F12=0,0,INT((('Sem I'!F12+'Sem II'!F12)/2*100))/100),"")</f>
        <v>9</v>
      </c>
      <c r="G29" s="48">
        <f>IF(AND(NOT(ISBLANK('Sem I'!G12)),NOT(ISBLANK('Sem II'!G12))),IF('Sem I'!G12*'Sem II'!G12=0,0,INT((('Sem I'!G12+'Sem II'!G12)/2*100))/100),"")</f>
        <v>8.5</v>
      </c>
      <c r="H29" s="47">
        <f>IF(AND(NOT(ISBLANK('Sem I'!H12)),NOT(ISBLANK('Sem II'!H12))),IF('Sem I'!H12*'Sem II'!H12=0,0,INT((('Sem I'!H12+'Sem II'!H12)/2*100))/100),"")</f>
        <v>7</v>
      </c>
      <c r="I29" s="48">
        <f>IF(AND(NOT(ISBLANK('Sem I'!I12)),NOT(ISBLANK('Sem II'!I12))),IF('Sem I'!I12*'Sem II'!I12=0,0,INT((('Sem I'!I12+'Sem II'!I12)/2*100))/100),"")</f>
        <v>8</v>
      </c>
      <c r="J29" s="47">
        <f>IF(AND(NOT(ISBLANK('Sem I'!J12)),NOT(ISBLANK('Sem II'!J12))),IF('Sem I'!J12*'Sem II'!J12=0,0,INT((('Sem I'!J12+'Sem II'!J12)/2*100))/100),"")</f>
        <v>9.5</v>
      </c>
      <c r="K29" s="48">
        <f>IF(AND(NOT(ISBLANK('Sem I'!K12)),NOT(ISBLANK('Sem II'!K12))),IF('Sem I'!K12*'Sem II'!K12=0,0,INT((('Sem I'!K12+'Sem II'!K12)/2*100))/100),"")</f>
        <v>9</v>
      </c>
      <c r="L29" s="47">
        <f>IF(AND(NOT(ISBLANK('Sem I'!L12)),NOT(ISBLANK('Sem II'!L12))),IF('Sem I'!L12*'Sem II'!L12=0,0,INT((('Sem I'!L12+'Sem II'!L12)/2*100))/100),"")</f>
        <v>9</v>
      </c>
      <c r="M29" s="48">
        <f>IF(AND(NOT(ISBLANK('Sem I'!M12)),NOT(ISBLANK('Sem II'!M12))),IF('Sem I'!M12*'Sem II'!M12=0,0,INT((('Sem I'!M12+'Sem II'!M12)/2*100))/100),"")</f>
        <v>9.5</v>
      </c>
      <c r="N29" s="47">
        <f>IF(AND(NOT(ISBLANK('Sem I'!N12)),NOT(ISBLANK('Sem II'!N12))),IF('Sem I'!N12*'Sem II'!N12=0,0,INT((('Sem I'!N12+'Sem II'!N12)/2*100))/100),"")</f>
        <v>10</v>
      </c>
      <c r="O29" s="48">
        <f>IF(AND(NOT(ISBLANK('Sem I'!O12)),NOT(ISBLANK('Sem II'!O12))),IF('Sem I'!O12*'Sem II'!O12=0,0,INT((('Sem I'!O12+'Sem II'!O12)/2*100))/100),"")</f>
        <v>10</v>
      </c>
      <c r="P29" s="47">
        <f>IF(AND(NOT(ISBLANK('Sem I'!P12)),NOT(ISBLANK('Sem II'!P12))),IF('Sem I'!P12*'Sem II'!P12=0,0,INT((('Sem I'!P12+'Sem II'!P12)/2*100))/100),"")</f>
        <v>10</v>
      </c>
      <c r="Q29" s="48">
        <f>IF(AND(NOT(ISBLANK('Sem I'!Q12)),NOT(ISBLANK('Sem II'!Q12))),IF('Sem I'!Q12*'Sem II'!Q12=0,0,INT((('Sem I'!Q12+'Sem II'!Q12)/2*100))/100),"")</f>
        <v>10</v>
      </c>
      <c r="R29" s="47">
        <f>IF(AND(NOT(ISBLANK('Sem I'!R12)),NOT(ISBLANK('Sem II'!R12))),IF('Sem I'!R12*'Sem II'!R12=0,0,INT((('Sem I'!R12+'Sem II'!R12)/2*100))/100),"")</f>
        <v>10</v>
      </c>
      <c r="S29" s="48">
        <f>IF(AND(NOT(ISBLANK('Sem I'!S12)),NOT(ISBLANK('Sem II'!S12))),IF('Sem I'!S12*'Sem II'!S12=0,0,INT((('Sem I'!S12+'Sem II'!S12)/2*100))/100),"")</f>
        <v>10</v>
      </c>
      <c r="T29" s="47">
        <f>IF(AND(NOT(ISBLANK('Sem I'!T12)),NOT(ISBLANK('Sem II'!T12))),IF('Sem I'!T12*'Sem II'!T12=0,0,INT((('Sem I'!T12+'Sem II'!T12)/2*100))/100),"")</f>
        <v>9</v>
      </c>
      <c r="U29" s="48" t="str">
        <f>IF(AND(NOT(ISBLANK('Sem I'!U12)),NOT(ISBLANK('Sem II'!U12))),IF('Sem I'!U12*'Sem II'!U12=0,0,INT((('Sem I'!U12+'Sem II'!U12)/2*100))/100),"")</f>
        <v/>
      </c>
      <c r="V29" s="49">
        <f>IF(AND(NOT(ISBLANK('Sem I'!V12)),NOT(ISBLANK('Sem II'!V12))),IF('Sem I'!V12*'Sem II'!V12=0,0,INT((('Sem I'!V12+'Sem II'!V12)/2*100))/100),"")</f>
        <v>10</v>
      </c>
      <c r="W29" s="39">
        <f>IF(COUNTIF(C29:V29,"&gt;0")-COUNTIF(C29:V29,"&gt;=5")&gt;0,"Cu corigente",IF(COUNTIF(C29:V29,0)&lt;&gt;0,"Neclasificat",IF(COUNTBLANK(C29:V29)=20,"Nu sunt date",INT(AVERAGE(C29:V29)*100)/100)))</f>
        <v>9.2100000000000009</v>
      </c>
      <c r="X29" s="40">
        <f>'Sem I'!X12+'Sem II'!X12</f>
        <v>87</v>
      </c>
      <c r="Y29" s="41">
        <f>'Sem I'!Y12+'Sem II'!Y12</f>
        <v>0</v>
      </c>
      <c r="Z29" s="42">
        <f>X29-Y29</f>
        <v>87</v>
      </c>
      <c r="AA29" s="43">
        <f>COUNTIF(C29:V29,"&gt;0")-COUNTIF(C29:V29,"&gt;=5")</f>
        <v>0</v>
      </c>
    </row>
    <row r="30" spans="1:27" x14ac:dyDescent="0.2">
      <c r="A30" s="44">
        <v>25</v>
      </c>
      <c r="B30" s="45" t="str">
        <f>'Sem I'!B34</f>
        <v>Ioana TODORAN</v>
      </c>
      <c r="C30" s="46">
        <f>IF(AND(NOT(ISBLANK('Sem I'!C34)),NOT(ISBLANK('Sem II'!C34))),IF('Sem I'!C34*'Sem II'!C34=0,0,INT((('Sem I'!C34+'Sem II'!C34)/2*100))/100),"")</f>
        <v>9</v>
      </c>
      <c r="D30" s="47">
        <f>IF(AND(NOT(ISBLANK('Sem I'!D34)),NOT(ISBLANK('Sem II'!D34))),IF('Sem I'!D34*'Sem II'!D34=0,0,INT((('Sem I'!D34+'Sem II'!D34)/2*100))/100),"")</f>
        <v>9.5</v>
      </c>
      <c r="E30" s="48">
        <f>IF(AND(NOT(ISBLANK('Sem I'!E34)),NOT(ISBLANK('Sem II'!E34))),IF('Sem I'!E34*'Sem II'!E34=0,0,INT((('Sem I'!E34+'Sem II'!E34)/2*100))/100),"")</f>
        <v>7.5</v>
      </c>
      <c r="F30" s="47">
        <f>IF(AND(NOT(ISBLANK('Sem I'!F34)),NOT(ISBLANK('Sem II'!F34))),IF('Sem I'!F34*'Sem II'!F34=0,0,INT((('Sem I'!F34+'Sem II'!F34)/2*100))/100),"")</f>
        <v>8.5</v>
      </c>
      <c r="G30" s="48">
        <f>IF(AND(NOT(ISBLANK('Sem I'!G34)),NOT(ISBLANK('Sem II'!G34))),IF('Sem I'!G34*'Sem II'!G34=0,0,INT((('Sem I'!G34+'Sem II'!G34)/2*100))/100),"")</f>
        <v>7.5</v>
      </c>
      <c r="H30" s="47">
        <f>IF(AND(NOT(ISBLANK('Sem I'!H34)),NOT(ISBLANK('Sem II'!H34))),IF('Sem I'!H34*'Sem II'!H34=0,0,INT((('Sem I'!H34+'Sem II'!H34)/2*100))/100),"")</f>
        <v>8</v>
      </c>
      <c r="I30" s="48">
        <f>IF(AND(NOT(ISBLANK('Sem I'!I34)),NOT(ISBLANK('Sem II'!I34))),IF('Sem I'!I34*'Sem II'!I34=0,0,INT((('Sem I'!I34+'Sem II'!I34)/2*100))/100),"")</f>
        <v>9.5</v>
      </c>
      <c r="J30" s="47">
        <f>IF(AND(NOT(ISBLANK('Sem I'!J34)),NOT(ISBLANK('Sem II'!J34))),IF('Sem I'!J34*'Sem II'!J34=0,0,INT((('Sem I'!J34+'Sem II'!J34)/2*100))/100),"")</f>
        <v>10</v>
      </c>
      <c r="K30" s="48">
        <f>IF(AND(NOT(ISBLANK('Sem I'!K34)),NOT(ISBLANK('Sem II'!K34))),IF('Sem I'!K34*'Sem II'!K34=0,0,INT((('Sem I'!K34+'Sem II'!K34)/2*100))/100),"")</f>
        <v>8.5</v>
      </c>
      <c r="L30" s="47">
        <f>IF(AND(NOT(ISBLANK('Sem I'!L34)),NOT(ISBLANK('Sem II'!L34))),IF('Sem I'!L34*'Sem II'!L34=0,0,INT((('Sem I'!L34+'Sem II'!L34)/2*100))/100),"")</f>
        <v>8</v>
      </c>
      <c r="M30" s="48">
        <f>IF(AND(NOT(ISBLANK('Sem I'!M34)),NOT(ISBLANK('Sem II'!M34))),IF('Sem I'!M34*'Sem II'!M34=0,0,INT((('Sem I'!M34+'Sem II'!M34)/2*100))/100),"")</f>
        <v>9.5</v>
      </c>
      <c r="N30" s="47">
        <f>IF(AND(NOT(ISBLANK('Sem I'!N34)),NOT(ISBLANK('Sem II'!N34))),IF('Sem I'!N34*'Sem II'!N34=0,0,INT((('Sem I'!N34+'Sem II'!N34)/2*100))/100),"")</f>
        <v>10</v>
      </c>
      <c r="O30" s="48">
        <f>IF(AND(NOT(ISBLANK('Sem I'!O34)),NOT(ISBLANK('Sem II'!O34))),IF('Sem I'!O34*'Sem II'!O34=0,0,INT((('Sem I'!O34+'Sem II'!O34)/2*100))/100),"")</f>
        <v>10</v>
      </c>
      <c r="P30" s="47">
        <f>IF(AND(NOT(ISBLANK('Sem I'!P34)),NOT(ISBLANK('Sem II'!P34))),IF('Sem I'!P34*'Sem II'!P34=0,0,INT((('Sem I'!P34+'Sem II'!P34)/2*100))/100),"")</f>
        <v>10</v>
      </c>
      <c r="Q30" s="48">
        <f>IF(AND(NOT(ISBLANK('Sem I'!Q34)),NOT(ISBLANK('Sem II'!Q34))),IF('Sem I'!Q34*'Sem II'!Q34=0,0,INT((('Sem I'!Q34+'Sem II'!Q34)/2*100))/100),"")</f>
        <v>10</v>
      </c>
      <c r="R30" s="47">
        <f>IF(AND(NOT(ISBLANK('Sem I'!R34)),NOT(ISBLANK('Sem II'!R34))),IF('Sem I'!R34*'Sem II'!R34=0,0,INT((('Sem I'!R34+'Sem II'!R34)/2*100))/100),"")</f>
        <v>10</v>
      </c>
      <c r="S30" s="48">
        <f>IF(AND(NOT(ISBLANK('Sem I'!S34)),NOT(ISBLANK('Sem II'!S34))),IF('Sem I'!S34*'Sem II'!S34=0,0,INT((('Sem I'!S34+'Sem II'!S34)/2*100))/100),"")</f>
        <v>10</v>
      </c>
      <c r="T30" s="47">
        <f>IF(AND(NOT(ISBLANK('Sem I'!T34)),NOT(ISBLANK('Sem II'!T34))),IF('Sem I'!T34*'Sem II'!T34=0,0,INT((('Sem I'!T34+'Sem II'!T34)/2*100))/100),"")</f>
        <v>9.5</v>
      </c>
      <c r="U30" s="48" t="str">
        <f>IF(AND(NOT(ISBLANK('Sem I'!U34)),NOT(ISBLANK('Sem II'!U34))),IF('Sem I'!U34*'Sem II'!U34=0,0,INT((('Sem I'!U34+'Sem II'!U34)/2*100))/100),"")</f>
        <v/>
      </c>
      <c r="V30" s="49">
        <f>IF(AND(NOT(ISBLANK('Sem I'!V34)),NOT(ISBLANK('Sem II'!V34))),IF('Sem I'!V34*'Sem II'!V34=0,0,INT((('Sem I'!V34+'Sem II'!V34)/2*100))/100),"")</f>
        <v>10</v>
      </c>
      <c r="W30" s="39">
        <f>IF(COUNTIF(C30:V30,"&gt;0")-COUNTIF(C30:V30,"&gt;=5")&gt;0,"Cu corigente",IF(COUNTIF(C30:V30,0)&lt;&gt;0,"Neclasificat",IF(COUNTBLANK(C30:V30)=20,"Nu sunt date",INT(AVERAGE(C30:V30)*100)/100)))</f>
        <v>9.2100000000000009</v>
      </c>
      <c r="X30" s="40">
        <f>'Sem I'!X34+'Sem II'!X34</f>
        <v>97</v>
      </c>
      <c r="Y30" s="41">
        <f>'Sem I'!Y34+'Sem II'!Y34</f>
        <v>9</v>
      </c>
      <c r="Z30" s="42">
        <f>X30-Y30</f>
        <v>88</v>
      </c>
      <c r="AA30" s="43">
        <f>COUNTIF(C30:V30,"&gt;0")-COUNTIF(C30:V30,"&gt;=5")</f>
        <v>0</v>
      </c>
    </row>
    <row r="31" spans="1:27" x14ac:dyDescent="0.2">
      <c r="A31" s="44">
        <v>26</v>
      </c>
      <c r="B31" s="45" t="str">
        <f>'Sem I'!B24</f>
        <v>Delia OCHI</v>
      </c>
      <c r="C31" s="46">
        <f>IF(AND(NOT(ISBLANK('Sem I'!C24)),NOT(ISBLANK('Sem II'!C24))),IF('Sem I'!C24*'Sem II'!C24=0,0,INT((('Sem I'!C24+'Sem II'!C24)/2*100))/100),"")</f>
        <v>9.5</v>
      </c>
      <c r="D31" s="47">
        <f>IF(AND(NOT(ISBLANK('Sem I'!D24)),NOT(ISBLANK('Sem II'!D24))),IF('Sem I'!D24*'Sem II'!D24=0,0,INT((('Sem I'!D24+'Sem II'!D24)/2*100))/100),"")</f>
        <v>7</v>
      </c>
      <c r="E31" s="48">
        <f>IF(AND(NOT(ISBLANK('Sem I'!E24)),NOT(ISBLANK('Sem II'!E24))),IF('Sem I'!E24*'Sem II'!E24=0,0,INT((('Sem I'!E24+'Sem II'!E24)/2*100))/100),"")</f>
        <v>9.5</v>
      </c>
      <c r="F31" s="47">
        <f>IF(AND(NOT(ISBLANK('Sem I'!F24)),NOT(ISBLANK('Sem II'!F24))),IF('Sem I'!F24*'Sem II'!F24=0,0,INT((('Sem I'!F24+'Sem II'!F24)/2*100))/100),"")</f>
        <v>9</v>
      </c>
      <c r="G31" s="48">
        <f>IF(AND(NOT(ISBLANK('Sem I'!G24)),NOT(ISBLANK('Sem II'!G24))),IF('Sem I'!G24*'Sem II'!G24=0,0,INT((('Sem I'!G24+'Sem II'!G24)/2*100))/100),"")</f>
        <v>7.5</v>
      </c>
      <c r="H31" s="47">
        <f>IF(AND(NOT(ISBLANK('Sem I'!H24)),NOT(ISBLANK('Sem II'!H24))),IF('Sem I'!H24*'Sem II'!H24=0,0,INT((('Sem I'!H24+'Sem II'!H24)/2*100))/100),"")</f>
        <v>8.5</v>
      </c>
      <c r="I31" s="48">
        <f>IF(AND(NOT(ISBLANK('Sem I'!I24)),NOT(ISBLANK('Sem II'!I24))),IF('Sem I'!I24*'Sem II'!I24=0,0,INT((('Sem I'!I24+'Sem II'!I24)/2*100))/100),"")</f>
        <v>9</v>
      </c>
      <c r="J31" s="47">
        <f>IF(AND(NOT(ISBLANK('Sem I'!J24)),NOT(ISBLANK('Sem II'!J24))),IF('Sem I'!J24*'Sem II'!J24=0,0,INT((('Sem I'!J24+'Sem II'!J24)/2*100))/100),"")</f>
        <v>9.5</v>
      </c>
      <c r="K31" s="48">
        <f>IF(AND(NOT(ISBLANK('Sem I'!K24)),NOT(ISBLANK('Sem II'!K24))),IF('Sem I'!K24*'Sem II'!K24=0,0,INT((('Sem I'!K24+'Sem II'!K24)/2*100))/100),"")</f>
        <v>9</v>
      </c>
      <c r="L31" s="47">
        <f>IF(AND(NOT(ISBLANK('Sem I'!L24)),NOT(ISBLANK('Sem II'!L24))),IF('Sem I'!L24*'Sem II'!L24=0,0,INT((('Sem I'!L24+'Sem II'!L24)/2*100))/100),"")</f>
        <v>8.5</v>
      </c>
      <c r="M31" s="48">
        <f>IF(AND(NOT(ISBLANK('Sem I'!M24)),NOT(ISBLANK('Sem II'!M24))),IF('Sem I'!M24*'Sem II'!M24=0,0,INT((('Sem I'!M24+'Sem II'!M24)/2*100))/100),"")</f>
        <v>9.5</v>
      </c>
      <c r="N31" s="47">
        <f>IF(AND(NOT(ISBLANK('Sem I'!N24)),NOT(ISBLANK('Sem II'!N24))),IF('Sem I'!N24*'Sem II'!N24=0,0,INT((('Sem I'!N24+'Sem II'!N24)/2*100))/100),"")</f>
        <v>10</v>
      </c>
      <c r="O31" s="48">
        <f>IF(AND(NOT(ISBLANK('Sem I'!O24)),NOT(ISBLANK('Sem II'!O24))),IF('Sem I'!O24*'Sem II'!O24=0,0,INT((('Sem I'!O24+'Sem II'!O24)/2*100))/100),"")</f>
        <v>10</v>
      </c>
      <c r="P31" s="47">
        <f>IF(AND(NOT(ISBLANK('Sem I'!P24)),NOT(ISBLANK('Sem II'!P24))),IF('Sem I'!P24*'Sem II'!P24=0,0,INT((('Sem I'!P24+'Sem II'!P24)/2*100))/100),"")</f>
        <v>10</v>
      </c>
      <c r="Q31" s="48" t="str">
        <f>IF(AND(NOT(ISBLANK('Sem I'!Q24)),NOT(ISBLANK('Sem II'!Q24))),IF('Sem I'!Q24*'Sem II'!Q24=0,0,INT((('Sem I'!Q24+'Sem II'!Q24)/2*100))/100),"")</f>
        <v/>
      </c>
      <c r="R31" s="47">
        <f>IF(AND(NOT(ISBLANK('Sem I'!R24)),NOT(ISBLANK('Sem II'!R24))),IF('Sem I'!R24*'Sem II'!R24=0,0,INT((('Sem I'!R24+'Sem II'!R24)/2*100))/100),"")</f>
        <v>10</v>
      </c>
      <c r="S31" s="48">
        <f>IF(AND(NOT(ISBLANK('Sem I'!S24)),NOT(ISBLANK('Sem II'!S24))),IF('Sem I'!S24*'Sem II'!S24=0,0,INT((('Sem I'!S24+'Sem II'!S24)/2*100))/100),"")</f>
        <v>10</v>
      </c>
      <c r="T31" s="47">
        <f>IF(AND(NOT(ISBLANK('Sem I'!T24)),NOT(ISBLANK('Sem II'!T24))),IF('Sem I'!T24*'Sem II'!T24=0,0,INT((('Sem I'!T24+'Sem II'!T24)/2*100))/100),"")</f>
        <v>9</v>
      </c>
      <c r="U31" s="48" t="str">
        <f>IF(AND(NOT(ISBLANK('Sem I'!U24)),NOT(ISBLANK('Sem II'!U24))),IF('Sem I'!U24*'Sem II'!U24=0,0,INT((('Sem I'!U24+'Sem II'!U24)/2*100))/100),"")</f>
        <v/>
      </c>
      <c r="V31" s="49">
        <f>IF(AND(NOT(ISBLANK('Sem I'!V24)),NOT(ISBLANK('Sem II'!V24))),IF('Sem I'!V24*'Sem II'!V24=0,0,INT((('Sem I'!V24+'Sem II'!V24)/2*100))/100),"")</f>
        <v>10</v>
      </c>
      <c r="W31" s="39">
        <f>IF(COUNTIF(C31:V31,"&gt;0")-COUNTIF(C31:V31,"&gt;=5")&gt;0,"Cu corigente",IF(COUNTIF(C31:V31,0)&lt;&gt;0,"Neclasificat",IF(COUNTBLANK(C31:V31)=20,"Nu sunt date",INT(AVERAGE(C31:V31)*100)/100)))</f>
        <v>9.19</v>
      </c>
      <c r="X31" s="40">
        <f>'Sem I'!X24+'Sem II'!X24</f>
        <v>68</v>
      </c>
      <c r="Y31" s="41">
        <f>'Sem I'!Y24+'Sem II'!Y24</f>
        <v>13</v>
      </c>
      <c r="Z31" s="42">
        <f>X31-Y31</f>
        <v>55</v>
      </c>
      <c r="AA31" s="43">
        <f>COUNTIF(C31:V31,"&gt;0")-COUNTIF(C31:V31,"&gt;=5")</f>
        <v>0</v>
      </c>
    </row>
    <row r="32" spans="1:27" x14ac:dyDescent="0.2">
      <c r="A32" s="44">
        <v>27</v>
      </c>
      <c r="B32" s="45" t="str">
        <f>'Sem I'!B30</f>
        <v>Andreea RADU</v>
      </c>
      <c r="C32" s="46">
        <f>IF(AND(NOT(ISBLANK('Sem I'!C30)),NOT(ISBLANK('Sem II'!C30))),IF('Sem I'!C30*'Sem II'!C30=0,0,INT((('Sem I'!C30+'Sem II'!C30)/2*100))/100),"")</f>
        <v>9.5</v>
      </c>
      <c r="D32" s="47">
        <f>IF(AND(NOT(ISBLANK('Sem I'!D30)),NOT(ISBLANK('Sem II'!D30))),IF('Sem I'!D30*'Sem II'!D30=0,0,INT((('Sem I'!D30+'Sem II'!D30)/2*100))/100),"")</f>
        <v>9</v>
      </c>
      <c r="E32" s="48">
        <f>IF(AND(NOT(ISBLANK('Sem I'!E30)),NOT(ISBLANK('Sem II'!E30))),IF('Sem I'!E30*'Sem II'!E30=0,0,INT((('Sem I'!E30+'Sem II'!E30)/2*100))/100),"")</f>
        <v>7.5</v>
      </c>
      <c r="F32" s="47">
        <f>IF(AND(NOT(ISBLANK('Sem I'!F30)),NOT(ISBLANK('Sem II'!F30))),IF('Sem I'!F30*'Sem II'!F30=0,0,INT((('Sem I'!F30+'Sem II'!F30)/2*100))/100),"")</f>
        <v>8</v>
      </c>
      <c r="G32" s="48">
        <f>IF(AND(NOT(ISBLANK('Sem I'!G30)),NOT(ISBLANK('Sem II'!G30))),IF('Sem I'!G30*'Sem II'!G30=0,0,INT((('Sem I'!G30+'Sem II'!G30)/2*100))/100),"")</f>
        <v>10</v>
      </c>
      <c r="H32" s="47">
        <f>IF(AND(NOT(ISBLANK('Sem I'!H30)),NOT(ISBLANK('Sem II'!H30))),IF('Sem I'!H30*'Sem II'!H30=0,0,INT((('Sem I'!H30+'Sem II'!H30)/2*100))/100),"")</f>
        <v>6.5</v>
      </c>
      <c r="I32" s="48">
        <f>IF(AND(NOT(ISBLANK('Sem I'!I30)),NOT(ISBLANK('Sem II'!I30))),IF('Sem I'!I30*'Sem II'!I30=0,0,INT((('Sem I'!I30+'Sem II'!I30)/2*100))/100),"")</f>
        <v>8.5</v>
      </c>
      <c r="J32" s="47">
        <f>IF(AND(NOT(ISBLANK('Sem I'!J30)),NOT(ISBLANK('Sem II'!J30))),IF('Sem I'!J30*'Sem II'!J30=0,0,INT((('Sem I'!J30+'Sem II'!J30)/2*100))/100),"")</f>
        <v>10</v>
      </c>
      <c r="K32" s="48">
        <f>IF(AND(NOT(ISBLANK('Sem I'!K30)),NOT(ISBLANK('Sem II'!K30))),IF('Sem I'!K30*'Sem II'!K30=0,0,INT((('Sem I'!K30+'Sem II'!K30)/2*100))/100),"")</f>
        <v>8.5</v>
      </c>
      <c r="L32" s="47">
        <f>IF(AND(NOT(ISBLANK('Sem I'!L30)),NOT(ISBLANK('Sem II'!L30))),IF('Sem I'!L30*'Sem II'!L30=0,0,INT((('Sem I'!L30+'Sem II'!L30)/2*100))/100),"")</f>
        <v>8.5</v>
      </c>
      <c r="M32" s="48">
        <f>IF(AND(NOT(ISBLANK('Sem I'!M30)),NOT(ISBLANK('Sem II'!M30))),IF('Sem I'!M30*'Sem II'!M30=0,0,INT((('Sem I'!M30+'Sem II'!M30)/2*100))/100),"")</f>
        <v>10</v>
      </c>
      <c r="N32" s="47" t="str">
        <f>IF(AND(NOT(ISBLANK('Sem I'!N30)),NOT(ISBLANK('Sem II'!N30))),IF('Sem I'!N30*'Sem II'!N30=0,0,INT((('Sem I'!N30+'Sem II'!N30)/2*100))/100),"")</f>
        <v/>
      </c>
      <c r="O32" s="48">
        <f>IF(AND(NOT(ISBLANK('Sem I'!O30)),NOT(ISBLANK('Sem II'!O30))),IF('Sem I'!O30*'Sem II'!O30=0,0,INT((('Sem I'!O30+'Sem II'!O30)/2*100))/100),"")</f>
        <v>10</v>
      </c>
      <c r="P32" s="47">
        <f>IF(AND(NOT(ISBLANK('Sem I'!P30)),NOT(ISBLANK('Sem II'!P30))),IF('Sem I'!P30*'Sem II'!P30=0,0,INT((('Sem I'!P30+'Sem II'!P30)/2*100))/100),"")</f>
        <v>10</v>
      </c>
      <c r="Q32" s="48" t="str">
        <f>IF(AND(NOT(ISBLANK('Sem I'!Q30)),NOT(ISBLANK('Sem II'!Q30))),IF('Sem I'!Q30*'Sem II'!Q30=0,0,INT((('Sem I'!Q30+'Sem II'!Q30)/2*100))/100),"")</f>
        <v/>
      </c>
      <c r="R32" s="47">
        <f>IF(AND(NOT(ISBLANK('Sem I'!R30)),NOT(ISBLANK('Sem II'!R30))),IF('Sem I'!R30*'Sem II'!R30=0,0,INT((('Sem I'!R30+'Sem II'!R30)/2*100))/100),"")</f>
        <v>10</v>
      </c>
      <c r="S32" s="48">
        <f>IF(AND(NOT(ISBLANK('Sem I'!S30)),NOT(ISBLANK('Sem II'!S30))),IF('Sem I'!S30*'Sem II'!S30=0,0,INT((('Sem I'!S30+'Sem II'!S30)/2*100))/100),"")</f>
        <v>10</v>
      </c>
      <c r="T32" s="47">
        <f>IF(AND(NOT(ISBLANK('Sem I'!T30)),NOT(ISBLANK('Sem II'!T30))),IF('Sem I'!T30*'Sem II'!T30=0,0,INT((('Sem I'!T30+'Sem II'!T30)/2*100))/100),"")</f>
        <v>9</v>
      </c>
      <c r="U32" s="48" t="str">
        <f>IF(AND(NOT(ISBLANK('Sem I'!U30)),NOT(ISBLANK('Sem II'!U30))),IF('Sem I'!U30*'Sem II'!U30=0,0,INT((('Sem I'!U30+'Sem II'!U30)/2*100))/100),"")</f>
        <v/>
      </c>
      <c r="V32" s="49">
        <f>IF(AND(NOT(ISBLANK('Sem I'!V30)),NOT(ISBLANK('Sem II'!V30))),IF('Sem I'!V30*'Sem II'!V30=0,0,INT((('Sem I'!V30+'Sem II'!V30)/2*100))/100),"")</f>
        <v>10</v>
      </c>
      <c r="W32" s="39">
        <f>IF(COUNTIF(C32:V32,"&gt;0")-COUNTIF(C32:V32,"&gt;=5")&gt;0,"Cu corigente",IF(COUNTIF(C32:V32,0)&lt;&gt;0,"Neclasificat",IF(COUNTBLANK(C32:V32)=20,"Nu sunt date",INT(AVERAGE(C32:V32)*100)/100)))</f>
        <v>9.11</v>
      </c>
      <c r="X32" s="40">
        <f>'Sem I'!X30+'Sem II'!X30</f>
        <v>66</v>
      </c>
      <c r="Y32" s="41">
        <f>'Sem I'!Y30+'Sem II'!Y30</f>
        <v>0</v>
      </c>
      <c r="Z32" s="42">
        <f>X32-Y32</f>
        <v>66</v>
      </c>
      <c r="AA32" s="43">
        <f>COUNTIF(C32:V32,"&gt;0")-COUNTIF(C32:V32,"&gt;=5")</f>
        <v>0</v>
      </c>
    </row>
    <row r="33" spans="1:27" x14ac:dyDescent="0.2">
      <c r="A33" s="44">
        <v>28</v>
      </c>
      <c r="B33" s="45" t="str">
        <f>'Sem I'!B18</f>
        <v>Andreea EFTIMIE</v>
      </c>
      <c r="C33" s="46">
        <f>IF(AND(NOT(ISBLANK('Sem I'!C18)),NOT(ISBLANK('Sem II'!C18))),IF('Sem I'!C18*'Sem II'!C18=0,0,INT((('Sem I'!C18+'Sem II'!C18)/2*100))/100),"")</f>
        <v>9</v>
      </c>
      <c r="D33" s="47">
        <f>IF(AND(NOT(ISBLANK('Sem I'!D18)),NOT(ISBLANK('Sem II'!D18))),IF('Sem I'!D18*'Sem II'!D18=0,0,INT((('Sem I'!D18+'Sem II'!D18)/2*100))/100),"")</f>
        <v>8</v>
      </c>
      <c r="E33" s="48">
        <f>IF(AND(NOT(ISBLANK('Sem I'!E18)),NOT(ISBLANK('Sem II'!E18))),IF('Sem I'!E18*'Sem II'!E18=0,0,INT((('Sem I'!E18+'Sem II'!E18)/2*100))/100),"")</f>
        <v>9.5</v>
      </c>
      <c r="F33" s="47">
        <f>IF(AND(NOT(ISBLANK('Sem I'!F18)),NOT(ISBLANK('Sem II'!F18))),IF('Sem I'!F18*'Sem II'!F18=0,0,INT((('Sem I'!F18+'Sem II'!F18)/2*100))/100),"")</f>
        <v>7</v>
      </c>
      <c r="G33" s="48">
        <f>IF(AND(NOT(ISBLANK('Sem I'!G18)),NOT(ISBLANK('Sem II'!G18))),IF('Sem I'!G18*'Sem II'!G18=0,0,INT((('Sem I'!G18+'Sem II'!G18)/2*100))/100),"")</f>
        <v>7</v>
      </c>
      <c r="H33" s="47">
        <f>IF(AND(NOT(ISBLANK('Sem I'!H18)),NOT(ISBLANK('Sem II'!H18))),IF('Sem I'!H18*'Sem II'!H18=0,0,INT((('Sem I'!H18+'Sem II'!H18)/2*100))/100),"")</f>
        <v>6.5</v>
      </c>
      <c r="I33" s="48">
        <f>IF(AND(NOT(ISBLANK('Sem I'!I18)),NOT(ISBLANK('Sem II'!I18))),IF('Sem I'!I18*'Sem II'!I18=0,0,INT((('Sem I'!I18+'Sem II'!I18)/2*100))/100),"")</f>
        <v>9</v>
      </c>
      <c r="J33" s="47">
        <f>IF(AND(NOT(ISBLANK('Sem I'!J18)),NOT(ISBLANK('Sem II'!J18))),IF('Sem I'!J18*'Sem II'!J18=0,0,INT((('Sem I'!J18+'Sem II'!J18)/2*100))/100),"")</f>
        <v>9.5</v>
      </c>
      <c r="K33" s="48">
        <f>IF(AND(NOT(ISBLANK('Sem I'!K18)),NOT(ISBLANK('Sem II'!K18))),IF('Sem I'!K18*'Sem II'!K18=0,0,INT((('Sem I'!K18+'Sem II'!K18)/2*100))/100),"")</f>
        <v>9</v>
      </c>
      <c r="L33" s="47">
        <f>IF(AND(NOT(ISBLANK('Sem I'!L18)),NOT(ISBLANK('Sem II'!L18))),IF('Sem I'!L18*'Sem II'!L18=0,0,INT((('Sem I'!L18+'Sem II'!L18)/2*100))/100),"")</f>
        <v>9</v>
      </c>
      <c r="M33" s="48">
        <f>IF(AND(NOT(ISBLANK('Sem I'!M18)),NOT(ISBLANK('Sem II'!M18))),IF('Sem I'!M18*'Sem II'!M18=0,0,INT((('Sem I'!M18+'Sem II'!M18)/2*100))/100),"")</f>
        <v>9.5</v>
      </c>
      <c r="N33" s="47">
        <f>IF(AND(NOT(ISBLANK('Sem I'!N18)),NOT(ISBLANK('Sem II'!N18))),IF('Sem I'!N18*'Sem II'!N18=0,0,INT((('Sem I'!N18+'Sem II'!N18)/2*100))/100),"")</f>
        <v>10</v>
      </c>
      <c r="O33" s="48">
        <f>IF(AND(NOT(ISBLANK('Sem I'!O18)),NOT(ISBLANK('Sem II'!O18))),IF('Sem I'!O18*'Sem II'!O18=0,0,INT((('Sem I'!O18+'Sem II'!O18)/2*100))/100),"")</f>
        <v>10</v>
      </c>
      <c r="P33" s="47">
        <f>IF(AND(NOT(ISBLANK('Sem I'!P18)),NOT(ISBLANK('Sem II'!P18))),IF('Sem I'!P18*'Sem II'!P18=0,0,INT((('Sem I'!P18+'Sem II'!P18)/2*100))/100),"")</f>
        <v>10</v>
      </c>
      <c r="Q33" s="48">
        <f>IF(AND(NOT(ISBLANK('Sem I'!Q18)),NOT(ISBLANK('Sem II'!Q18))),IF('Sem I'!Q18*'Sem II'!Q18=0,0,INT((('Sem I'!Q18+'Sem II'!Q18)/2*100))/100),"")</f>
        <v>10</v>
      </c>
      <c r="R33" s="47">
        <f>IF(AND(NOT(ISBLANK('Sem I'!R18)),NOT(ISBLANK('Sem II'!R18))),IF('Sem I'!R18*'Sem II'!R18=0,0,INT((('Sem I'!R18+'Sem II'!R18)/2*100))/100),"")</f>
        <v>10</v>
      </c>
      <c r="S33" s="48">
        <f>IF(AND(NOT(ISBLANK('Sem I'!S18)),NOT(ISBLANK('Sem II'!S18))),IF('Sem I'!S18*'Sem II'!S18=0,0,INT((('Sem I'!S18+'Sem II'!S18)/2*100))/100),"")</f>
        <v>10</v>
      </c>
      <c r="T33" s="47">
        <f>IF(AND(NOT(ISBLANK('Sem I'!T18)),NOT(ISBLANK('Sem II'!T18))),IF('Sem I'!T18*'Sem II'!T18=0,0,INT((('Sem I'!T18+'Sem II'!T18)/2*100))/100),"")</f>
        <v>7.5</v>
      </c>
      <c r="U33" s="48" t="str">
        <f>IF(AND(NOT(ISBLANK('Sem I'!U18)),NOT(ISBLANK('Sem II'!U18))),IF('Sem I'!U18*'Sem II'!U18=0,0,INT((('Sem I'!U18+'Sem II'!U18)/2*100))/100),"")</f>
        <v/>
      </c>
      <c r="V33" s="49">
        <f>IF(AND(NOT(ISBLANK('Sem I'!V18)),NOT(ISBLANK('Sem II'!V18))),IF('Sem I'!V18*'Sem II'!V18=0,0,INT((('Sem I'!V18+'Sem II'!V18)/2*100))/100),"")</f>
        <v>10</v>
      </c>
      <c r="W33" s="39">
        <f>IF(COUNTIF(C33:V33,"&gt;0")-COUNTIF(C33:V33,"&gt;=5")&gt;0,"Cu corigente",IF(COUNTIF(C33:V33,0)&lt;&gt;0,"Neclasificat",IF(COUNTBLANK(C33:V33)=20,"Nu sunt date",INT(AVERAGE(C33:V33)*100)/100)))</f>
        <v>8.9700000000000006</v>
      </c>
      <c r="X33" s="40">
        <f>'Sem I'!X18+'Sem II'!X18</f>
        <v>97</v>
      </c>
      <c r="Y33" s="41">
        <f>'Sem I'!Y18+'Sem II'!Y18</f>
        <v>3</v>
      </c>
      <c r="Z33" s="42">
        <f>X33-Y33</f>
        <v>94</v>
      </c>
      <c r="AA33" s="43">
        <f>COUNTIF(C33:V33,"&gt;0")-COUNTIF(C33:V33,"&gt;=5")</f>
        <v>0</v>
      </c>
    </row>
    <row r="34" spans="1:27" x14ac:dyDescent="0.2">
      <c r="A34" s="44">
        <v>29</v>
      </c>
      <c r="B34" s="45" t="str">
        <f>'Sem I'!B15</f>
        <v>Oana DIACONESCU</v>
      </c>
      <c r="C34" s="46">
        <f>IF(AND(NOT(ISBLANK('Sem I'!C15)),NOT(ISBLANK('Sem II'!C15))),IF('Sem I'!C15*'Sem II'!C15=0,0,INT((('Sem I'!C15+'Sem II'!C15)/2*100))/100),"")</f>
        <v>9</v>
      </c>
      <c r="D34" s="47">
        <f>IF(AND(NOT(ISBLANK('Sem I'!D15)),NOT(ISBLANK('Sem II'!D15))),IF('Sem I'!D15*'Sem II'!D15=0,0,INT((('Sem I'!D15+'Sem II'!D15)/2*100))/100),"")</f>
        <v>9</v>
      </c>
      <c r="E34" s="48">
        <f>IF(AND(NOT(ISBLANK('Sem I'!E15)),NOT(ISBLANK('Sem II'!E15))),IF('Sem I'!E15*'Sem II'!E15=0,0,INT((('Sem I'!E15+'Sem II'!E15)/2*100))/100),"")</f>
        <v>10</v>
      </c>
      <c r="F34" s="47">
        <f>IF(AND(NOT(ISBLANK('Sem I'!F15)),NOT(ISBLANK('Sem II'!F15))),IF('Sem I'!F15*'Sem II'!F15=0,0,INT((('Sem I'!F15+'Sem II'!F15)/2*100))/100),"")</f>
        <v>7</v>
      </c>
      <c r="G34" s="48">
        <f>IF(AND(NOT(ISBLANK('Sem I'!G15)),NOT(ISBLANK('Sem II'!G15))),IF('Sem I'!G15*'Sem II'!G15=0,0,INT((('Sem I'!G15+'Sem II'!G15)/2*100))/100),"")</f>
        <v>8</v>
      </c>
      <c r="H34" s="47">
        <f>IF(AND(NOT(ISBLANK('Sem I'!H15)),NOT(ISBLANK('Sem II'!H15))),IF('Sem I'!H15*'Sem II'!H15=0,0,INT((('Sem I'!H15+'Sem II'!H15)/2*100))/100),"")</f>
        <v>6.5</v>
      </c>
      <c r="I34" s="48">
        <f>IF(AND(NOT(ISBLANK('Sem I'!I15)),NOT(ISBLANK('Sem II'!I15))),IF('Sem I'!I15*'Sem II'!I15=0,0,INT((('Sem I'!I15+'Sem II'!I15)/2*100))/100),"")</f>
        <v>9</v>
      </c>
      <c r="J34" s="47">
        <f>IF(AND(NOT(ISBLANK('Sem I'!J15)),NOT(ISBLANK('Sem II'!J15))),IF('Sem I'!J15*'Sem II'!J15=0,0,INT((('Sem I'!J15+'Sem II'!J15)/2*100))/100),"")</f>
        <v>9.5</v>
      </c>
      <c r="K34" s="48">
        <f>IF(AND(NOT(ISBLANK('Sem I'!K15)),NOT(ISBLANK('Sem II'!K15))),IF('Sem I'!K15*'Sem II'!K15=0,0,INT((('Sem I'!K15+'Sem II'!K15)/2*100))/100),"")</f>
        <v>7.5</v>
      </c>
      <c r="L34" s="47">
        <f>IF(AND(NOT(ISBLANK('Sem I'!L15)),NOT(ISBLANK('Sem II'!L15))),IF('Sem I'!L15*'Sem II'!L15=0,0,INT((('Sem I'!L15+'Sem II'!L15)/2*100))/100),"")</f>
        <v>8.5</v>
      </c>
      <c r="M34" s="48">
        <f>IF(AND(NOT(ISBLANK('Sem I'!M15)),NOT(ISBLANK('Sem II'!M15))),IF('Sem I'!M15*'Sem II'!M15=0,0,INT((('Sem I'!M15+'Sem II'!M15)/2*100))/100),"")</f>
        <v>9.5</v>
      </c>
      <c r="N34" s="47" t="str">
        <f>IF(AND(NOT(ISBLANK('Sem I'!N15)),NOT(ISBLANK('Sem II'!N15))),IF('Sem I'!N15*'Sem II'!N15=0,0,INT((('Sem I'!N15+'Sem II'!N15)/2*100))/100),"")</f>
        <v/>
      </c>
      <c r="O34" s="48">
        <f>IF(AND(NOT(ISBLANK('Sem I'!O15)),NOT(ISBLANK('Sem II'!O15))),IF('Sem I'!O15*'Sem II'!O15=0,0,INT((('Sem I'!O15+'Sem II'!O15)/2*100))/100),"")</f>
        <v>10</v>
      </c>
      <c r="P34" s="47">
        <f>IF(AND(NOT(ISBLANK('Sem I'!P15)),NOT(ISBLANK('Sem II'!P15))),IF('Sem I'!P15*'Sem II'!P15=0,0,INT((('Sem I'!P15+'Sem II'!P15)/2*100))/100),"")</f>
        <v>10</v>
      </c>
      <c r="Q34" s="48">
        <f>IF(AND(NOT(ISBLANK('Sem I'!Q15)),NOT(ISBLANK('Sem II'!Q15))),IF('Sem I'!Q15*'Sem II'!Q15=0,0,INT((('Sem I'!Q15+'Sem II'!Q15)/2*100))/100),"")</f>
        <v>10</v>
      </c>
      <c r="R34" s="47">
        <f>IF(AND(NOT(ISBLANK('Sem I'!R15)),NOT(ISBLANK('Sem II'!R15))),IF('Sem I'!R15*'Sem II'!R15=0,0,INT((('Sem I'!R15+'Sem II'!R15)/2*100))/100),"")</f>
        <v>10</v>
      </c>
      <c r="S34" s="48">
        <f>IF(AND(NOT(ISBLANK('Sem I'!S15)),NOT(ISBLANK('Sem II'!S15))),IF('Sem I'!S15*'Sem II'!S15=0,0,INT((('Sem I'!S15+'Sem II'!S15)/2*100))/100),"")</f>
        <v>10</v>
      </c>
      <c r="T34" s="47">
        <f>IF(AND(NOT(ISBLANK('Sem I'!T15)),NOT(ISBLANK('Sem II'!T15))),IF('Sem I'!T15*'Sem II'!T15=0,0,INT((('Sem I'!T15+'Sem II'!T15)/2*100))/100),"")</f>
        <v>7.5</v>
      </c>
      <c r="U34" s="48" t="str">
        <f>IF(AND(NOT(ISBLANK('Sem I'!U15)),NOT(ISBLANK('Sem II'!U15))),IF('Sem I'!U15*'Sem II'!U15=0,0,INT((('Sem I'!U15+'Sem II'!U15)/2*100))/100),"")</f>
        <v/>
      </c>
      <c r="V34" s="49">
        <f>IF(AND(NOT(ISBLANK('Sem I'!V15)),NOT(ISBLANK('Sem II'!V15))),IF('Sem I'!V15*'Sem II'!V15=0,0,INT((('Sem I'!V15+'Sem II'!V15)/2*100))/100),"")</f>
        <v>9.5</v>
      </c>
      <c r="W34" s="39">
        <f>IF(COUNTIF(C34:V34,"&gt;0")-COUNTIF(C34:V34,"&gt;=5")&gt;0,"Cu corigente",IF(COUNTIF(C34:V34,0)&lt;&gt;0,"Neclasificat",IF(COUNTBLANK(C34:V34)=20,"Nu sunt date",INT(AVERAGE(C34:V34)*100)/100)))</f>
        <v>8.91</v>
      </c>
      <c r="X34" s="40">
        <f>'Sem I'!X15+'Sem II'!X15</f>
        <v>69</v>
      </c>
      <c r="Y34" s="41">
        <f>'Sem I'!Y15+'Sem II'!Y15</f>
        <v>10</v>
      </c>
      <c r="Z34" s="42">
        <f>X34-Y34</f>
        <v>59</v>
      </c>
      <c r="AA34" s="43">
        <f>COUNTIF(C34:V34,"&gt;0")-COUNTIF(C34:V34,"&gt;=5")</f>
        <v>0</v>
      </c>
    </row>
    <row r="35" spans="1:27" x14ac:dyDescent="0.2">
      <c r="A35" s="44">
        <v>30</v>
      </c>
      <c r="B35" s="45" t="str">
        <f>'Sem I'!B29</f>
        <v>Jasmine POTCOAVĂ</v>
      </c>
      <c r="C35" s="46">
        <f>IF(AND(NOT(ISBLANK('Sem I'!C29)),NOT(ISBLANK('Sem II'!C29))),IF('Sem I'!C29*'Sem II'!C29=0,0,INT((('Sem I'!C29+'Sem II'!C29)/2*100))/100),"")</f>
        <v>9</v>
      </c>
      <c r="D35" s="47">
        <f>IF(AND(NOT(ISBLANK('Sem I'!D29)),NOT(ISBLANK('Sem II'!D29))),IF('Sem I'!D29*'Sem II'!D29=0,0,INT((('Sem I'!D29+'Sem II'!D29)/2*100))/100),"")</f>
        <v>10</v>
      </c>
      <c r="E35" s="48">
        <f>IF(AND(NOT(ISBLANK('Sem I'!E29)),NOT(ISBLANK('Sem II'!E29))),IF('Sem I'!E29*'Sem II'!E29=0,0,INT((('Sem I'!E29+'Sem II'!E29)/2*100))/100),"")</f>
        <v>7.5</v>
      </c>
      <c r="F35" s="47">
        <f>IF(AND(NOT(ISBLANK('Sem I'!F29)),NOT(ISBLANK('Sem II'!F29))),IF('Sem I'!F29*'Sem II'!F29=0,0,INT((('Sem I'!F29+'Sem II'!F29)/2*100))/100),"")</f>
        <v>6</v>
      </c>
      <c r="G35" s="48">
        <f>IF(AND(NOT(ISBLANK('Sem I'!G29)),NOT(ISBLANK('Sem II'!G29))),IF('Sem I'!G29*'Sem II'!G29=0,0,INT((('Sem I'!G29+'Sem II'!G29)/2*100))/100),"")</f>
        <v>7.5</v>
      </c>
      <c r="H35" s="47">
        <f>IF(AND(NOT(ISBLANK('Sem I'!H29)),NOT(ISBLANK('Sem II'!H29))),IF('Sem I'!H29*'Sem II'!H29=0,0,INT((('Sem I'!H29+'Sem II'!H29)/2*100))/100),"")</f>
        <v>6</v>
      </c>
      <c r="I35" s="48">
        <f>IF(AND(NOT(ISBLANK('Sem I'!I29)),NOT(ISBLANK('Sem II'!I29))),IF('Sem I'!I29*'Sem II'!I29=0,0,INT((('Sem I'!I29+'Sem II'!I29)/2*100))/100),"")</f>
        <v>7.5</v>
      </c>
      <c r="J35" s="47">
        <f>IF(AND(NOT(ISBLANK('Sem I'!J29)),NOT(ISBLANK('Sem II'!J29))),IF('Sem I'!J29*'Sem II'!J29=0,0,INT((('Sem I'!J29+'Sem II'!J29)/2*100))/100),"")</f>
        <v>9</v>
      </c>
      <c r="K35" s="48">
        <f>IF(AND(NOT(ISBLANK('Sem I'!K29)),NOT(ISBLANK('Sem II'!K29))),IF('Sem I'!K29*'Sem II'!K29=0,0,INT((('Sem I'!K29+'Sem II'!K29)/2*100))/100),"")</f>
        <v>9</v>
      </c>
      <c r="L35" s="47">
        <f>IF(AND(NOT(ISBLANK('Sem I'!L29)),NOT(ISBLANK('Sem II'!L29))),IF('Sem I'!L29*'Sem II'!L29=0,0,INT((('Sem I'!L29+'Sem II'!L29)/2*100))/100),"")</f>
        <v>8.5</v>
      </c>
      <c r="M35" s="48">
        <f>IF(AND(NOT(ISBLANK('Sem I'!M29)),NOT(ISBLANK('Sem II'!M29))),IF('Sem I'!M29*'Sem II'!M29=0,0,INT((('Sem I'!M29+'Sem II'!M29)/2*100))/100),"")</f>
        <v>9.5</v>
      </c>
      <c r="N35" s="47" t="str">
        <f>IF(AND(NOT(ISBLANK('Sem I'!N29)),NOT(ISBLANK('Sem II'!N29))),IF('Sem I'!N29*'Sem II'!N29=0,0,INT((('Sem I'!N29+'Sem II'!N29)/2*100))/100),"")</f>
        <v/>
      </c>
      <c r="O35" s="48">
        <f>IF(AND(NOT(ISBLANK('Sem I'!O29)),NOT(ISBLANK('Sem II'!O29))),IF('Sem I'!O29*'Sem II'!O29=0,0,INT((('Sem I'!O29+'Sem II'!O29)/2*100))/100),"")</f>
        <v>10</v>
      </c>
      <c r="P35" s="47">
        <f>IF(AND(NOT(ISBLANK('Sem I'!P29)),NOT(ISBLANK('Sem II'!P29))),IF('Sem I'!P29*'Sem II'!P29=0,0,INT((('Sem I'!P29+'Sem II'!P29)/2*100))/100),"")</f>
        <v>10</v>
      </c>
      <c r="Q35" s="48">
        <f>IF(AND(NOT(ISBLANK('Sem I'!Q29)),NOT(ISBLANK('Sem II'!Q29))),IF('Sem I'!Q29*'Sem II'!Q29=0,0,INT((('Sem I'!Q29+'Sem II'!Q29)/2*100))/100),"")</f>
        <v>10</v>
      </c>
      <c r="R35" s="47">
        <f>IF(AND(NOT(ISBLANK('Sem I'!R29)),NOT(ISBLANK('Sem II'!R29))),IF('Sem I'!R29*'Sem II'!R29=0,0,INT((('Sem I'!R29+'Sem II'!R29)/2*100))/100),"")</f>
        <v>10</v>
      </c>
      <c r="S35" s="48">
        <f>IF(AND(NOT(ISBLANK('Sem I'!S29)),NOT(ISBLANK('Sem II'!S29))),IF('Sem I'!S29*'Sem II'!S29=0,0,INT((('Sem I'!S29+'Sem II'!S29)/2*100))/100),"")</f>
        <v>10</v>
      </c>
      <c r="T35" s="47">
        <f>IF(AND(NOT(ISBLANK('Sem I'!T29)),NOT(ISBLANK('Sem II'!T29))),IF('Sem I'!T29*'Sem II'!T29=0,0,INT((('Sem I'!T29+'Sem II'!T29)/2*100))/100),"")</f>
        <v>9.5</v>
      </c>
      <c r="U35" s="48" t="str">
        <f>IF(AND(NOT(ISBLANK('Sem I'!U29)),NOT(ISBLANK('Sem II'!U29))),IF('Sem I'!U29*'Sem II'!U29=0,0,INT((('Sem I'!U29+'Sem II'!U29)/2*100))/100),"")</f>
        <v/>
      </c>
      <c r="V35" s="49">
        <f>IF(AND(NOT(ISBLANK('Sem I'!V29)),NOT(ISBLANK('Sem II'!V29))),IF('Sem I'!V29*'Sem II'!V29=0,0,INT((('Sem I'!V29+'Sem II'!V29)/2*100))/100),"")</f>
        <v>9</v>
      </c>
      <c r="W35" s="39">
        <f>IF(COUNTIF(C35:V35,"&gt;0")-COUNTIF(C35:V35,"&gt;=5")&gt;0,"Cu corigente",IF(COUNTIF(C35:V35,0)&lt;&gt;0,"Neclasificat",IF(COUNTBLANK(C35:V35)=20,"Nu sunt date",INT(AVERAGE(C35:V35)*100)/100)))</f>
        <v>8.77</v>
      </c>
      <c r="X35" s="40">
        <f>'Sem I'!X29+'Sem II'!X29</f>
        <v>90</v>
      </c>
      <c r="Y35" s="41">
        <f>'Sem I'!Y29+'Sem II'!Y29</f>
        <v>21</v>
      </c>
      <c r="Z35" s="42">
        <f>X35-Y35</f>
        <v>69</v>
      </c>
      <c r="AA35" s="43">
        <f>COUNTIF(C35:V35,"&gt;0")-COUNTIF(C35:V35,"&gt;=5")</f>
        <v>0</v>
      </c>
    </row>
    <row r="36" spans="1:27" x14ac:dyDescent="0.2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0"/>
      <c r="X36" s="50"/>
      <c r="Y36" s="50"/>
      <c r="Z36" s="50"/>
      <c r="AA36" s="51"/>
    </row>
    <row r="37" spans="1:27" ht="13.5" x14ac:dyDescent="0.25">
      <c r="A37" s="52" t="str">
        <f>'Sem I'!A37</f>
        <v>M1</v>
      </c>
      <c r="B37" s="52" t="str">
        <f>'Sem I'!B37</f>
        <v>Română</v>
      </c>
      <c r="C37" s="52" t="str">
        <f>'Sem I'!C37</f>
        <v>M12</v>
      </c>
      <c r="D37" s="52" t="str">
        <f>'Sem I'!D37</f>
        <v>Religie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53"/>
      <c r="X37" s="53"/>
      <c r="Y37" s="53" t="s">
        <v>49</v>
      </c>
      <c r="Z37" s="53" t="s">
        <v>27</v>
      </c>
      <c r="AA37" s="15"/>
    </row>
    <row r="38" spans="1:27" ht="13.5" x14ac:dyDescent="0.25">
      <c r="A38" s="52" t="str">
        <f>'Sem I'!A38</f>
        <v>M2</v>
      </c>
      <c r="B38" s="52" t="str">
        <f>'Sem I'!B38</f>
        <v>Engleză</v>
      </c>
      <c r="C38" s="52" t="str">
        <f>'Sem I'!C38</f>
        <v>M13</v>
      </c>
      <c r="D38" s="52" t="str">
        <f>'Sem I'!D38</f>
        <v>Educaţie muzicală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53" t="s">
        <v>29</v>
      </c>
      <c r="X38" s="54">
        <f>SUM(X6:X35)</f>
        <v>1336</v>
      </c>
      <c r="Y38" s="54">
        <f>SUM(Y6:Y35)</f>
        <v>85</v>
      </c>
      <c r="Z38" s="54">
        <f>SUM(Z6:Z35)</f>
        <v>1251</v>
      </c>
      <c r="AA38" s="15"/>
    </row>
    <row r="39" spans="1:27" ht="13.5" x14ac:dyDescent="0.25">
      <c r="A39" s="52" t="str">
        <f>'Sem I'!A39</f>
        <v>M3</v>
      </c>
      <c r="B39" s="52" t="str">
        <f>'Sem I'!B39</f>
        <v>Franceză/Germană</v>
      </c>
      <c r="C39" s="52" t="str">
        <f>'Sem I'!C39</f>
        <v>M14</v>
      </c>
      <c r="D39" s="52" t="str">
        <f>'Sem I'!D39</f>
        <v>Educaţie plastică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3.5" x14ac:dyDescent="0.25">
      <c r="A40" s="52" t="str">
        <f>'Sem I'!A40</f>
        <v>M4</v>
      </c>
      <c r="B40" s="52" t="str">
        <f>'Sem I'!B40</f>
        <v>Latină</v>
      </c>
      <c r="C40" s="52" t="str">
        <f>'Sem I'!C40</f>
        <v>M15</v>
      </c>
      <c r="D40" s="52" t="str">
        <f>'Sem I'!D40</f>
        <v>Educaţie fizică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55" t="s">
        <v>31</v>
      </c>
      <c r="P40" s="15"/>
      <c r="Q40" s="55"/>
      <c r="R40" s="56"/>
      <c r="S40" s="56"/>
      <c r="T40" s="56"/>
      <c r="U40" s="56"/>
      <c r="V40" s="57">
        <f>COUNTIF(W6:W35,"&gt;=5")-V41-V42</f>
        <v>0</v>
      </c>
      <c r="W40" s="57"/>
      <c r="X40" s="55" t="s">
        <v>32</v>
      </c>
      <c r="Y40" s="56"/>
      <c r="Z40" s="56"/>
      <c r="AA40" s="15">
        <f>COUNTIF(AA6:AA35,"1")</f>
        <v>0</v>
      </c>
    </row>
    <row r="41" spans="1:27" ht="13.5" x14ac:dyDescent="0.25">
      <c r="A41" s="52" t="str">
        <f>'Sem I'!A41</f>
        <v>M5</v>
      </c>
      <c r="B41" s="52" t="str">
        <f>'Sem I'!B41</f>
        <v>Matematică</v>
      </c>
      <c r="C41" s="52" t="str">
        <f>'Sem I'!C41</f>
        <v>M16</v>
      </c>
      <c r="D41" s="52" t="str">
        <f>'Sem I'!D41</f>
        <v>TIC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55" t="s">
        <v>34</v>
      </c>
      <c r="P41" s="15"/>
      <c r="Q41" s="55"/>
      <c r="R41" s="56"/>
      <c r="S41" s="56"/>
      <c r="T41" s="56"/>
      <c r="U41" s="56"/>
      <c r="V41" s="57">
        <f>COUNTIF(W6:W35,"&gt;=7")-V42</f>
        <v>3</v>
      </c>
      <c r="W41" s="57"/>
      <c r="X41" s="55" t="s">
        <v>35</v>
      </c>
      <c r="Y41" s="56"/>
      <c r="Z41" s="56"/>
      <c r="AA41" s="15">
        <f>COUNTIF(AA6:AA35,"2")</f>
        <v>0</v>
      </c>
    </row>
    <row r="42" spans="1:27" ht="13.5" x14ac:dyDescent="0.25">
      <c r="A42" s="52" t="str">
        <f>'Sem I'!A42</f>
        <v>M6</v>
      </c>
      <c r="B42" s="52" t="str">
        <f>'Sem I'!B42</f>
        <v>Fizică</v>
      </c>
      <c r="C42" s="52" t="str">
        <f>'Sem I'!C42</f>
        <v>M17</v>
      </c>
      <c r="D42" s="52" t="str">
        <f>'Sem I'!D42</f>
        <v>Educaţie antreprenorianlă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55" t="s">
        <v>36</v>
      </c>
      <c r="P42" s="15"/>
      <c r="Q42" s="55"/>
      <c r="R42" s="56"/>
      <c r="S42" s="56"/>
      <c r="T42" s="56"/>
      <c r="U42" s="56"/>
      <c r="V42" s="57">
        <f>COUNTIF(W6:W35,"&gt;=9")</f>
        <v>27</v>
      </c>
      <c r="W42" s="57"/>
      <c r="X42" s="55" t="s">
        <v>37</v>
      </c>
      <c r="Y42" s="56"/>
      <c r="Z42" s="56"/>
      <c r="AA42" s="15">
        <f>COUNTIF(AA6:AA35,"3")</f>
        <v>0</v>
      </c>
    </row>
    <row r="43" spans="1:27" ht="13.5" x14ac:dyDescent="0.25">
      <c r="A43" s="52" t="str">
        <f>'Sem I'!A43</f>
        <v>M7</v>
      </c>
      <c r="B43" s="52" t="str">
        <f>'Sem I'!B43</f>
        <v>Chimie</v>
      </c>
      <c r="C43" s="52" t="str">
        <f>'Sem I'!C43</f>
        <v>M18</v>
      </c>
      <c r="D43" s="52" t="str">
        <f>'Sem I'!D43</f>
        <v>Istoria Marii Britanii şi SUA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55" t="s">
        <v>39</v>
      </c>
      <c r="Y43" s="56"/>
      <c r="Z43" s="56"/>
      <c r="AA43" s="15">
        <f>COUNTIF(AA6:AA35,"4")</f>
        <v>0</v>
      </c>
    </row>
    <row r="44" spans="1:27" ht="13.5" x14ac:dyDescent="0.25">
      <c r="A44" s="52" t="str">
        <f>'Sem I'!A44</f>
        <v>M8</v>
      </c>
      <c r="B44" s="52" t="str">
        <f>'Sem I'!B44</f>
        <v>Biologie</v>
      </c>
      <c r="C44" s="52"/>
      <c r="D44" s="52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55" t="s">
        <v>41</v>
      </c>
      <c r="Y44" s="56"/>
      <c r="Z44" s="56"/>
      <c r="AA44" s="15">
        <f>COUNTIF(AA6:AA35,"&gt;4")</f>
        <v>0</v>
      </c>
    </row>
    <row r="45" spans="1:27" ht="13.5" x14ac:dyDescent="0.25">
      <c r="A45" s="52" t="str">
        <f>'Sem I'!A45</f>
        <v>M9</v>
      </c>
      <c r="B45" s="52" t="str">
        <f>'Sem I'!B45</f>
        <v>Istorie</v>
      </c>
      <c r="C45" s="52"/>
      <c r="D45" s="52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5.75" x14ac:dyDescent="0.25">
      <c r="A46" s="52" t="str">
        <f>'Sem I'!A46</f>
        <v>M10</v>
      </c>
      <c r="B46" s="52" t="str">
        <f>'Sem I'!B46</f>
        <v>Geografie</v>
      </c>
      <c r="C46" s="52"/>
      <c r="D46" s="52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59" t="s">
        <v>43</v>
      </c>
      <c r="Q46" s="60"/>
      <c r="R46" s="60"/>
      <c r="S46" s="60"/>
      <c r="T46" s="60"/>
      <c r="U46" s="60"/>
      <c r="V46" s="59"/>
      <c r="W46" s="61">
        <f>IF(COUNT(W6:W35)=0,"Nu sunt date",INT(AVERAGE(W6:W35)*100)/100)</f>
        <v>9.49</v>
      </c>
      <c r="X46" s="15"/>
      <c r="Y46" s="15"/>
      <c r="Z46" s="15"/>
      <c r="AA46" s="15"/>
    </row>
    <row r="47" spans="1:27" ht="13.5" x14ac:dyDescent="0.25">
      <c r="A47" s="52" t="str">
        <f>'Sem I'!A47</f>
        <v>M11</v>
      </c>
      <c r="B47" s="52" t="str">
        <f>'Sem I'!B47</f>
        <v>St. Sociale - Psihologie</v>
      </c>
      <c r="C47" s="52"/>
      <c r="D47" s="52"/>
    </row>
  </sheetData>
  <sortState ref="A6:AA35">
    <sortCondition descending="1" ref="W6:W35"/>
    <sortCondition ref="B6:B35"/>
  </sortState>
  <phoneticPr fontId="0" type="noConversion"/>
  <pageMargins left="0.39370078740157483" right="0.39370078740157483" top="0.39370078740157483" bottom="0.39370078740157483" header="0.51181102362204722" footer="0.51181102362204722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 I</vt:lpstr>
      <vt:lpstr>Sem II</vt:lpstr>
      <vt:lpstr>Gen</vt:lpstr>
    </vt:vector>
  </TitlesOfParts>
  <Company>Saguna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Orchid</dc:creator>
  <cp:lastModifiedBy>elev</cp:lastModifiedBy>
  <cp:lastPrinted>2017-02-02T11:07:05Z</cp:lastPrinted>
  <dcterms:created xsi:type="dcterms:W3CDTF">2000-01-25T15:29:35Z</dcterms:created>
  <dcterms:modified xsi:type="dcterms:W3CDTF">2017-06-14T10:20:27Z</dcterms:modified>
</cp:coreProperties>
</file>