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a\Documents\"/>
    </mc:Choice>
  </mc:AlternateContent>
  <xr:revisionPtr revIDLastSave="0" documentId="8_{D35A8E1C-4570-4DD6-A590-B2948FF783F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date_de_mise_à_disposition">Sheet1!$B$7</definedName>
    <definedName name="montant_de_l_achat">Sheet1!$B$3</definedName>
    <definedName name="montant_du_crédit">Sheet1!$B$4</definedName>
    <definedName name="nombre_de_mensualités">Sheet1!$B$5</definedName>
    <definedName name="taux_annuel">Sheet1!$B$6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11" i="1" s="1"/>
  <c r="C12" i="1" s="1"/>
  <c r="C13" i="1" s="1"/>
  <c r="C14" i="1" s="1"/>
  <c r="C15" i="1" s="1"/>
  <c r="C16" i="1" s="1"/>
  <c r="C17" i="1" s="1"/>
  <c r="C18" i="1" s="1"/>
  <c r="C19" i="1" s="1"/>
  <c r="C9" i="1"/>
  <c r="B9" i="1"/>
  <c r="G8" i="1"/>
  <c r="F8" i="1"/>
  <c r="E10" i="1"/>
  <c r="E11" i="1" s="1"/>
  <c r="E12" i="1" s="1"/>
  <c r="E13" i="1" s="1"/>
  <c r="E14" i="1" s="1"/>
  <c r="E15" i="1" s="1"/>
  <c r="E16" i="1" s="1"/>
  <c r="E17" i="1" s="1"/>
  <c r="E18" i="1" s="1"/>
  <c r="E19" i="1" s="1"/>
  <c r="E9" i="1"/>
  <c r="E8" i="1"/>
  <c r="D9" i="1"/>
  <c r="D10" i="1"/>
  <c r="D11" i="1"/>
  <c r="D12" i="1"/>
  <c r="D13" i="1"/>
  <c r="D14" i="1"/>
  <c r="D15" i="1"/>
  <c r="D16" i="1"/>
  <c r="D17" i="1"/>
  <c r="D18" i="1"/>
  <c r="D19" i="1"/>
  <c r="D8" i="1"/>
  <c r="C8" i="1"/>
  <c r="B8" i="1"/>
  <c r="A8" i="1"/>
  <c r="A9" i="1" s="1"/>
  <c r="C2" i="1"/>
  <c r="F9" i="1" l="1"/>
  <c r="A10" i="1"/>
  <c r="G9" i="1" l="1"/>
  <c r="F10" i="1"/>
  <c r="G10" i="1" s="1"/>
  <c r="B10" i="1"/>
  <c r="A11" i="1"/>
  <c r="F11" i="1" l="1"/>
  <c r="G11" i="1" s="1"/>
  <c r="B11" i="1"/>
  <c r="A12" i="1"/>
  <c r="F12" i="1" l="1"/>
  <c r="G12" i="1" s="1"/>
  <c r="B12" i="1"/>
  <c r="A13" i="1"/>
  <c r="F13" i="1" l="1"/>
  <c r="G13" i="1" s="1"/>
  <c r="B13" i="1"/>
  <c r="A14" i="1"/>
  <c r="F14" i="1" l="1"/>
  <c r="B14" i="1"/>
  <c r="A15" i="1"/>
  <c r="G14" i="1" l="1"/>
  <c r="F15" i="1"/>
  <c r="G15" i="1" s="1"/>
  <c r="B15" i="1"/>
  <c r="A16" i="1"/>
  <c r="F16" i="1" l="1"/>
  <c r="G16" i="1" s="1"/>
  <c r="B16" i="1"/>
  <c r="A17" i="1"/>
  <c r="F17" i="1" l="1"/>
  <c r="G17" i="1" s="1"/>
  <c r="B17" i="1"/>
  <c r="A18" i="1"/>
  <c r="F19" i="1" l="1"/>
  <c r="F18" i="1"/>
  <c r="G18" i="1" s="1"/>
  <c r="B18" i="1"/>
  <c r="A19" i="1"/>
  <c r="G19" i="1" l="1"/>
  <c r="F1" i="1" s="1"/>
  <c r="F2" i="1"/>
  <c r="B19" i="1"/>
</calcChain>
</file>

<file path=xl/sharedStrings.xml><?xml version="1.0" encoding="utf-8"?>
<sst xmlns="http://schemas.openxmlformats.org/spreadsheetml/2006/main" count="14" uniqueCount="14">
  <si>
    <t>montant de l'achat</t>
  </si>
  <si>
    <t>montant du crédit</t>
  </si>
  <si>
    <t>nombre de mensualités</t>
  </si>
  <si>
    <t>taux annuel</t>
  </si>
  <si>
    <t>date de mise à disposition</t>
  </si>
  <si>
    <t>total remboursé</t>
  </si>
  <si>
    <t>total des intérêts</t>
  </si>
  <si>
    <t>mensualité</t>
  </si>
  <si>
    <t>date</t>
  </si>
  <si>
    <t>cumul du
capital
remboursé</t>
  </si>
  <si>
    <t>annuité</t>
  </si>
  <si>
    <t xml:space="preserve">intérêts </t>
  </si>
  <si>
    <t>capital
 remboursé</t>
  </si>
  <si>
    <t>capital
restant dû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</si>
</sst>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dd/mm/yy;@"/>
  </numFmts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DotDot">
        <color indexed="64"/>
      </top>
      <bottom/>
      <diagonal/>
    </border>
    <border>
      <left/>
      <right/>
      <top/>
      <bottom style="dashDotDot">
        <color indexed="64"/>
      </bottom>
      <diagonal/>
    </border>
    <border>
      <left/>
      <right style="dashDotDot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4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165" fontId="0" fillId="0" borderId="1" xfId="0" applyNumberFormat="1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3" xfId="0" applyBorder="1"/>
    <xf numFmtId="0" fontId="0" fillId="0" borderId="0" xfId="0" applyAlignment="1">
      <alignment horizontal="center"/>
    </xf>
    <xf numFmtId="165" fontId="0" fillId="0" borderId="0" xfId="0" applyNumberFormat="1" applyAlignment="1">
      <alignment horizontal="left" indent="2"/>
    </xf>
    <xf numFmtId="3" fontId="0" fillId="0" borderId="0" xfId="0" applyNumberFormat="1"/>
    <xf numFmtId="4" fontId="0" fillId="0" borderId="1" xfId="0" applyNumberFormat="1" applyBorder="1" applyAlignment="1">
      <alignment horizontal="center"/>
    </xf>
    <xf numFmtId="0" fontId="0" fillId="0" borderId="10" xfId="0" applyBorder="1"/>
    <xf numFmtId="0" fontId="0" fillId="0" borderId="1" xfId="0" applyBorder="1" applyAlignment="1">
      <alignment horizontal="right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1" borderId="1" xfId="0" applyNumberFormat="1" applyFill="1" applyBorder="1" applyAlignment="1">
      <alignment horizontal="center"/>
    </xf>
    <xf numFmtId="0" fontId="0" fillId="1" borderId="5" xfId="0" applyFill="1" applyBorder="1" applyAlignment="1">
      <alignment horizontal="center"/>
    </xf>
    <xf numFmtId="9" fontId="0" fillId="1" borderId="1" xfId="0" applyNumberFormat="1" applyFill="1" applyBorder="1" applyAlignment="1">
      <alignment horizontal="center"/>
    </xf>
    <xf numFmtId="165" fontId="0" fillId="1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C9" sqref="C9"/>
    </sheetView>
  </sheetViews>
  <sheetFormatPr defaultRowHeight="14.5" x14ac:dyDescent="0.35"/>
  <cols>
    <col min="1" max="1" width="21.90625" customWidth="1"/>
    <col min="2" max="2" width="13" customWidth="1"/>
    <col min="3" max="3" width="17.81640625" customWidth="1"/>
    <col min="4" max="4" width="14" customWidth="1"/>
    <col min="5" max="5" width="15.81640625" customWidth="1"/>
    <col min="6" max="6" width="9.26953125" bestFit="1" customWidth="1"/>
  </cols>
  <sheetData>
    <row r="1" spans="1:7" ht="15.5" x14ac:dyDescent="0.35">
      <c r="A1" s="27" t="s">
        <v>0</v>
      </c>
      <c r="B1" s="28"/>
      <c r="C1" s="20">
        <v>1200</v>
      </c>
      <c r="E1" s="17" t="s">
        <v>5</v>
      </c>
      <c r="F1" s="24">
        <f>SUM(G8:G19)</f>
        <v>1245.5</v>
      </c>
    </row>
    <row r="2" spans="1:7" ht="15.5" x14ac:dyDescent="0.35">
      <c r="A2" s="27" t="s">
        <v>1</v>
      </c>
      <c r="B2" s="28"/>
      <c r="C2" s="20">
        <f>IF(C1&gt;=1000, C1, 0)</f>
        <v>1200</v>
      </c>
      <c r="E2" s="17" t="s">
        <v>6</v>
      </c>
      <c r="F2" s="24">
        <f>SUM(F8:F19)</f>
        <v>45.5</v>
      </c>
    </row>
    <row r="3" spans="1:7" ht="15.5" x14ac:dyDescent="0.35">
      <c r="A3" s="27" t="s">
        <v>2</v>
      </c>
      <c r="B3" s="28"/>
      <c r="C3" s="21">
        <v>12</v>
      </c>
      <c r="D3" s="11"/>
      <c r="E3" s="16"/>
    </row>
    <row r="4" spans="1:7" ht="15.5" x14ac:dyDescent="0.35">
      <c r="A4" s="27" t="s">
        <v>3</v>
      </c>
      <c r="B4" s="28"/>
      <c r="C4" s="22">
        <v>7.0000000000000007E-2</v>
      </c>
      <c r="D4" s="1"/>
      <c r="E4" s="10"/>
    </row>
    <row r="5" spans="1:7" ht="15.5" x14ac:dyDescent="0.35">
      <c r="A5" s="27" t="s">
        <v>4</v>
      </c>
      <c r="B5" s="28"/>
      <c r="C5" s="23">
        <v>45287</v>
      </c>
      <c r="D5" s="9"/>
      <c r="E5" s="8"/>
    </row>
    <row r="6" spans="1:7" x14ac:dyDescent="0.35">
      <c r="A6" s="5"/>
      <c r="B6" s="6"/>
      <c r="C6" s="7"/>
    </row>
    <row r="7" spans="1:7" ht="45.5" x14ac:dyDescent="0.35">
      <c r="A7" s="25" t="s">
        <v>7</v>
      </c>
      <c r="B7" s="25" t="s">
        <v>8</v>
      </c>
      <c r="C7" s="26" t="s">
        <v>13</v>
      </c>
      <c r="D7" s="26" t="s">
        <v>12</v>
      </c>
      <c r="E7" s="26" t="s">
        <v>9</v>
      </c>
      <c r="F7" s="25" t="s">
        <v>11</v>
      </c>
      <c r="G7" s="25" t="s">
        <v>10</v>
      </c>
    </row>
    <row r="8" spans="1:7" x14ac:dyDescent="0.35">
      <c r="A8" s="2">
        <f>IF($C$3&gt;0, 1, 0)</f>
        <v>1</v>
      </c>
      <c r="B8" s="18">
        <f>IF(A8=0,0,DATE(YEAR($C$5),MONTH($C$5)+A8,16))</f>
        <v>45307</v>
      </c>
      <c r="C8" s="4">
        <f>C2</f>
        <v>1200</v>
      </c>
      <c r="D8" s="19">
        <f>$C$2/$C$3</f>
        <v>100</v>
      </c>
      <c r="E8" s="4">
        <f>D8</f>
        <v>100</v>
      </c>
      <c r="F8" s="15">
        <f>(C8*$C$4)/12</f>
        <v>7.0000000000000009</v>
      </c>
      <c r="G8" s="15">
        <f>D8+F8</f>
        <v>107</v>
      </c>
    </row>
    <row r="9" spans="1:7" ht="45.75" customHeight="1" x14ac:dyDescent="0.35">
      <c r="A9" s="2">
        <f>IF( A8=$B$5, 0, IF(A8=0, 0, A8+1))</f>
        <v>2</v>
      </c>
      <c r="B9" s="18">
        <f>IF(A9=0,0,DATE(YEAR($C$5),MONTH($C$5)+A9,16))</f>
        <v>45338</v>
      </c>
      <c r="C9" s="4">
        <f>C8-D8</f>
        <v>1100</v>
      </c>
      <c r="D9" s="19">
        <f t="shared" ref="D9:D19" si="0">$C$2/$C$3</f>
        <v>100</v>
      </c>
      <c r="E9" s="4">
        <f>D9+E8</f>
        <v>200</v>
      </c>
      <c r="F9" s="15">
        <f t="shared" ref="F9:F19" si="1">(C9*$C$4)/12</f>
        <v>6.4166666666666679</v>
      </c>
      <c r="G9" s="15">
        <f t="shared" ref="G9:G19" si="2">D9+F9</f>
        <v>106.41666666666667</v>
      </c>
    </row>
    <row r="10" spans="1:7" x14ac:dyDescent="0.35">
      <c r="A10" s="2">
        <f>IF(A9=$C$5, 0, IF(A9=0, 0, A9+1))</f>
        <v>3</v>
      </c>
      <c r="B10" s="18">
        <f t="shared" ref="B10:B19" si="3">IF(A10=0,0,DATE(YEAR($C$5),MONTH($C$5)+A10,16))</f>
        <v>45367</v>
      </c>
      <c r="C10" s="4">
        <f t="shared" ref="C10:C19" si="4">C9-D9</f>
        <v>1000</v>
      </c>
      <c r="D10" s="19">
        <f t="shared" si="0"/>
        <v>100</v>
      </c>
      <c r="E10" s="4">
        <f t="shared" ref="E10:E19" si="5">D10+E9</f>
        <v>300</v>
      </c>
      <c r="F10" s="15">
        <f t="shared" si="1"/>
        <v>5.833333333333333</v>
      </c>
      <c r="G10" s="15">
        <f t="shared" si="2"/>
        <v>105.83333333333333</v>
      </c>
    </row>
    <row r="11" spans="1:7" x14ac:dyDescent="0.35">
      <c r="A11" s="2">
        <f>IF(A10=$B$5, 0, IF(A10=0, 0, A10+1))</f>
        <v>4</v>
      </c>
      <c r="B11" s="18">
        <f t="shared" si="3"/>
        <v>45398</v>
      </c>
      <c r="C11" s="4">
        <f t="shared" si="4"/>
        <v>900</v>
      </c>
      <c r="D11" s="19">
        <f t="shared" si="0"/>
        <v>100</v>
      </c>
      <c r="E11" s="4">
        <f t="shared" si="5"/>
        <v>400</v>
      </c>
      <c r="F11" s="15">
        <f t="shared" si="1"/>
        <v>5.2500000000000009</v>
      </c>
      <c r="G11" s="15">
        <f t="shared" si="2"/>
        <v>105.25</v>
      </c>
    </row>
    <row r="12" spans="1:7" x14ac:dyDescent="0.35">
      <c r="A12" s="2">
        <f t="shared" ref="A12" si="6">IF( A11=$B$5, 0, IF(A11=0, 0, A11+1))</f>
        <v>5</v>
      </c>
      <c r="B12" s="18">
        <f t="shared" si="3"/>
        <v>45428</v>
      </c>
      <c r="C12" s="4">
        <f t="shared" si="4"/>
        <v>800</v>
      </c>
      <c r="D12" s="19">
        <f t="shared" si="0"/>
        <v>100</v>
      </c>
      <c r="E12" s="4">
        <f t="shared" si="5"/>
        <v>500</v>
      </c>
      <c r="F12" s="15">
        <f t="shared" si="1"/>
        <v>4.666666666666667</v>
      </c>
      <c r="G12" s="15">
        <f t="shared" si="2"/>
        <v>104.66666666666667</v>
      </c>
    </row>
    <row r="13" spans="1:7" x14ac:dyDescent="0.35">
      <c r="A13" s="2">
        <f t="shared" ref="A13" si="7">IF(A12=$C$5, 0, IF(A12=0, 0, A12+1))</f>
        <v>6</v>
      </c>
      <c r="B13" s="18">
        <f t="shared" si="3"/>
        <v>45459</v>
      </c>
      <c r="C13" s="4">
        <f t="shared" si="4"/>
        <v>700</v>
      </c>
      <c r="D13" s="19">
        <f t="shared" si="0"/>
        <v>100</v>
      </c>
      <c r="E13" s="4">
        <f t="shared" si="5"/>
        <v>600</v>
      </c>
      <c r="F13" s="15">
        <f t="shared" si="1"/>
        <v>4.0833333333333339</v>
      </c>
      <c r="G13" s="15">
        <f t="shared" si="2"/>
        <v>104.08333333333333</v>
      </c>
    </row>
    <row r="14" spans="1:7" x14ac:dyDescent="0.35">
      <c r="A14" s="2">
        <f t="shared" ref="A14" si="8">IF(A13=$B$5, 0, IF(A13=0, 0, A13+1))</f>
        <v>7</v>
      </c>
      <c r="B14" s="18">
        <f t="shared" si="3"/>
        <v>45489</v>
      </c>
      <c r="C14" s="4">
        <f t="shared" si="4"/>
        <v>600</v>
      </c>
      <c r="D14" s="19">
        <f t="shared" si="0"/>
        <v>100</v>
      </c>
      <c r="E14" s="4">
        <f t="shared" si="5"/>
        <v>700</v>
      </c>
      <c r="F14" s="15">
        <f t="shared" si="1"/>
        <v>3.5000000000000004</v>
      </c>
      <c r="G14" s="15">
        <f t="shared" si="2"/>
        <v>103.5</v>
      </c>
    </row>
    <row r="15" spans="1:7" x14ac:dyDescent="0.35">
      <c r="A15" s="2">
        <f t="shared" ref="A15" si="9">IF( A14=$B$5, 0, IF(A14=0, 0, A14+1))</f>
        <v>8</v>
      </c>
      <c r="B15" s="18">
        <f t="shared" si="3"/>
        <v>45520</v>
      </c>
      <c r="C15" s="4">
        <f t="shared" si="4"/>
        <v>500</v>
      </c>
      <c r="D15" s="19">
        <f t="shared" si="0"/>
        <v>100</v>
      </c>
      <c r="E15" s="4">
        <f t="shared" si="5"/>
        <v>800</v>
      </c>
      <c r="F15" s="15">
        <f t="shared" si="1"/>
        <v>2.9166666666666665</v>
      </c>
      <c r="G15" s="15">
        <f t="shared" si="2"/>
        <v>102.91666666666667</v>
      </c>
    </row>
    <row r="16" spans="1:7" x14ac:dyDescent="0.35">
      <c r="A16" s="2">
        <f t="shared" ref="A16" si="10">IF(A15=$C$5, 0, IF(A15=0, 0, A15+1))</f>
        <v>9</v>
      </c>
      <c r="B16" s="18">
        <f t="shared" si="3"/>
        <v>45551</v>
      </c>
      <c r="C16" s="4">
        <f t="shared" si="4"/>
        <v>400</v>
      </c>
      <c r="D16" s="19">
        <f t="shared" si="0"/>
        <v>100</v>
      </c>
      <c r="E16" s="4">
        <f t="shared" si="5"/>
        <v>900</v>
      </c>
      <c r="F16" s="15">
        <f t="shared" si="1"/>
        <v>2.3333333333333335</v>
      </c>
      <c r="G16" s="15">
        <f t="shared" si="2"/>
        <v>102.33333333333333</v>
      </c>
    </row>
    <row r="17" spans="1:7" x14ac:dyDescent="0.35">
      <c r="A17" s="2">
        <f t="shared" ref="A17" si="11">IF(A16=$B$5, 0, IF(A16=0, 0, A16+1))</f>
        <v>10</v>
      </c>
      <c r="B17" s="18">
        <f t="shared" si="3"/>
        <v>45581</v>
      </c>
      <c r="C17" s="4">
        <f t="shared" si="4"/>
        <v>300</v>
      </c>
      <c r="D17" s="19">
        <f t="shared" si="0"/>
        <v>100</v>
      </c>
      <c r="E17" s="4">
        <f t="shared" si="5"/>
        <v>1000</v>
      </c>
      <c r="F17" s="15">
        <f t="shared" si="1"/>
        <v>1.7500000000000002</v>
      </c>
      <c r="G17" s="15">
        <f t="shared" si="2"/>
        <v>101.75</v>
      </c>
    </row>
    <row r="18" spans="1:7" x14ac:dyDescent="0.35">
      <c r="A18" s="2">
        <f t="shared" ref="A18" si="12">IF( A17=$B$5, 0, IF(A17=0, 0, A17+1))</f>
        <v>11</v>
      </c>
      <c r="B18" s="18">
        <f t="shared" si="3"/>
        <v>45612</v>
      </c>
      <c r="C18" s="4">
        <f t="shared" si="4"/>
        <v>200</v>
      </c>
      <c r="D18" s="19">
        <f t="shared" si="0"/>
        <v>100</v>
      </c>
      <c r="E18" s="4">
        <f t="shared" si="5"/>
        <v>1100</v>
      </c>
      <c r="F18" s="15">
        <f t="shared" si="1"/>
        <v>1.1666666666666667</v>
      </c>
      <c r="G18" s="15">
        <f t="shared" si="2"/>
        <v>101.16666666666667</v>
      </c>
    </row>
    <row r="19" spans="1:7" x14ac:dyDescent="0.35">
      <c r="A19" s="2">
        <f t="shared" ref="A19" si="13">IF(A18=$C$5, 0, IF(A18=0, 0, A18+1))</f>
        <v>12</v>
      </c>
      <c r="B19" s="18">
        <f t="shared" si="3"/>
        <v>45642</v>
      </c>
      <c r="C19" s="4">
        <f t="shared" si="4"/>
        <v>100</v>
      </c>
      <c r="D19" s="19">
        <f t="shared" si="0"/>
        <v>100</v>
      </c>
      <c r="E19" s="4">
        <f t="shared" si="5"/>
        <v>1200</v>
      </c>
      <c r="F19" s="15">
        <f t="shared" si="1"/>
        <v>0.58333333333333337</v>
      </c>
      <c r="G19" s="15">
        <f t="shared" si="2"/>
        <v>100.58333333333333</v>
      </c>
    </row>
    <row r="20" spans="1:7" x14ac:dyDescent="0.35">
      <c r="A20" s="12"/>
      <c r="B20" s="13"/>
      <c r="C20" s="14"/>
      <c r="D20" s="14"/>
      <c r="E20" s="14"/>
      <c r="F20" s="14"/>
      <c r="G20" s="3"/>
    </row>
    <row r="21" spans="1:7" x14ac:dyDescent="0.35">
      <c r="A21" s="12"/>
      <c r="B21" s="13"/>
      <c r="C21" s="14"/>
      <c r="D21" s="14"/>
      <c r="E21" s="14"/>
      <c r="F21" s="14"/>
      <c r="G21" s="14"/>
    </row>
  </sheetData>
  <mergeCells count="5">
    <mergeCell ref="A1:B1"/>
    <mergeCell ref="A2:B2"/>
    <mergeCell ref="A3:B3"/>
    <mergeCell ref="A4:B4"/>
    <mergeCell ref="A5:B5"/>
  </mergeCells>
  <phoneticPr fontId="1" type="noConversion"/>
  <conditionalFormatting sqref="A8:G19">
    <cfRule type="cellIs" dxfId="1" priority="1" operator="equal">
      <formula>0</formula>
    </cfRule>
    <cfRule type="cellIs" dxfId="0" priority="2" operator="greaterThan">
      <formula>0</formula>
    </cfRule>
  </conditionalFormatting>
  <dataValidations count="3">
    <dataValidation type="whole" allowBlank="1" showInputMessage="1" showErrorMessage="1" error="taux compris entre 2 et 12 " sqref="C3" xr:uid="{E1729A3A-F509-4D6F-BB1B-CA28C1520E14}">
      <formula1>2</formula1>
      <formula2>12</formula2>
    </dataValidation>
    <dataValidation type="decimal" showInputMessage="1" showErrorMessage="1" error="taux compris entre 4 et 10 " sqref="C4" xr:uid="{0133AEFB-70C7-43D1-9B50-6113B80E377E}">
      <formula1>0.04</formula1>
      <formula2>1</formula2>
    </dataValidation>
    <dataValidation type="date" operator="greaterThan" allowBlank="1" showInputMessage="1" showErrorMessage="1" error="la date saisie doit etre superieure a la date d'aujourd'hui " sqref="C5:C6" xr:uid="{0A676014-BA66-4CFC-A89B-63C116003BFE}">
      <formula1>TODAY()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date_de_mise_à_disposition</vt:lpstr>
      <vt:lpstr>montant_de_l_achat</vt:lpstr>
      <vt:lpstr>montant_du_crédit</vt:lpstr>
      <vt:lpstr>nombre_de_mensualités</vt:lpstr>
      <vt:lpstr>taux_annuel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Mara</cp:lastModifiedBy>
  <dcterms:created xsi:type="dcterms:W3CDTF">2023-03-23T11:56:16Z</dcterms:created>
  <dcterms:modified xsi:type="dcterms:W3CDTF">2023-04-26T20:34:58Z</dcterms:modified>
</cp:coreProperties>
</file>